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CC 000006.24 - Precend - Sesc Venda Nova\01 - Fase Interna\09 - Edital &amp; Anexos\"/>
    </mc:Choice>
  </mc:AlternateContent>
  <xr:revisionPtr revIDLastSave="0" documentId="8_{E0309236-E2CC-4086-922E-650376FCE934}" xr6:coauthVersionLast="47" xr6:coauthVersionMax="47" xr10:uidLastSave="{00000000-0000-0000-0000-000000000000}"/>
  <bookViews>
    <workbookView xWindow="-120" yWindow="-120" windowWidth="29040" windowHeight="15840" tabRatio="889" firstSheet="2" activeTab="2" xr2:uid="{00000000-000D-0000-FFFF-FFFF00000000}"/>
  </bookViews>
  <sheets>
    <sheet name="ABC INS" sheetId="60" state="hidden" r:id="rId1"/>
    <sheet name="SESMT" sheetId="91" state="hidden" r:id="rId2"/>
    <sheet name="BDI " sheetId="90" r:id="rId3"/>
    <sheet name="Orçamento Sintético" sheetId="95" state="hidden" r:id="rId4"/>
    <sheet name="Parâmetro BDI" sheetId="87" state="hidden" r:id="rId5"/>
    <sheet name="Plan1" sheetId="59" state="hidden" r:id="rId6"/>
  </sheets>
  <definedNames>
    <definedName name="_Order1" hidden="1">255</definedName>
    <definedName name="_xlnm.Print_Area" localSheetId="0">'ABC INS'!$A$1:$C$41</definedName>
    <definedName name="_xlnm.Print_Area" localSheetId="2">'BDI '!$B$1:$F$50</definedName>
    <definedName name="_xlnm.Print_Titles" localSheetId="0">'ABC INS'!$1:$8</definedName>
    <definedName name="UN">#REF!</definedName>
  </definedNames>
  <calcPr calcId="191028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2" i="95" l="1"/>
  <c r="N282" i="95"/>
  <c r="M282" i="95"/>
  <c r="L282" i="95"/>
  <c r="P281" i="95"/>
  <c r="N281" i="95"/>
  <c r="M281" i="95"/>
  <c r="L281" i="95"/>
  <c r="P280" i="95"/>
  <c r="P279" i="95"/>
  <c r="P278" i="95"/>
  <c r="N278" i="95"/>
  <c r="M278" i="95"/>
  <c r="L278" i="95"/>
  <c r="P277" i="95"/>
  <c r="N277" i="95"/>
  <c r="M277" i="95"/>
  <c r="L277" i="95"/>
  <c r="P276" i="95"/>
  <c r="N276" i="95"/>
  <c r="M276" i="95"/>
  <c r="L276" i="95"/>
  <c r="P275" i="95"/>
  <c r="N275" i="95"/>
  <c r="M275" i="95"/>
  <c r="L275" i="95"/>
  <c r="P274" i="95"/>
  <c r="N274" i="95"/>
  <c r="M274" i="95"/>
  <c r="L274" i="95"/>
  <c r="P273" i="95"/>
  <c r="P272" i="95"/>
  <c r="N272" i="95"/>
  <c r="M272" i="95"/>
  <c r="L272" i="95"/>
  <c r="P271" i="95"/>
  <c r="P270" i="95"/>
  <c r="N270" i="95"/>
  <c r="M270" i="95"/>
  <c r="L270" i="95"/>
  <c r="P269" i="95"/>
  <c r="N269" i="95"/>
  <c r="M269" i="95"/>
  <c r="L269" i="95"/>
  <c r="P268" i="95"/>
  <c r="N268" i="95"/>
  <c r="M268" i="95"/>
  <c r="L268" i="95"/>
  <c r="P267" i="95"/>
  <c r="N267" i="95"/>
  <c r="M267" i="95"/>
  <c r="L267" i="95"/>
  <c r="P266" i="95"/>
  <c r="N266" i="95"/>
  <c r="M266" i="95"/>
  <c r="L266" i="95"/>
  <c r="P265" i="95"/>
  <c r="N265" i="95"/>
  <c r="M265" i="95"/>
  <c r="L265" i="95"/>
  <c r="P264" i="95"/>
  <c r="N264" i="95"/>
  <c r="M264" i="95"/>
  <c r="L264" i="95"/>
  <c r="P263" i="95"/>
  <c r="N263" i="95"/>
  <c r="M263" i="95"/>
  <c r="L263" i="95"/>
  <c r="P262" i="95"/>
  <c r="N262" i="95"/>
  <c r="M262" i="95"/>
  <c r="L262" i="95"/>
  <c r="P261" i="95"/>
  <c r="P260" i="95"/>
  <c r="N260" i="95"/>
  <c r="M260" i="95"/>
  <c r="L260" i="95"/>
  <c r="P259" i="95"/>
  <c r="P258" i="95"/>
  <c r="N258" i="95"/>
  <c r="M258" i="95"/>
  <c r="L258" i="95"/>
  <c r="P257" i="95"/>
  <c r="N257" i="95"/>
  <c r="M257" i="95"/>
  <c r="L257" i="95"/>
  <c r="P256" i="95"/>
  <c r="N256" i="95"/>
  <c r="M256" i="95"/>
  <c r="L256" i="95"/>
  <c r="P255" i="95"/>
  <c r="N255" i="95"/>
  <c r="M255" i="95"/>
  <c r="L255" i="95"/>
  <c r="P254" i="95"/>
  <c r="N254" i="95"/>
  <c r="M254" i="95"/>
  <c r="L254" i="95"/>
  <c r="P253" i="95"/>
  <c r="N253" i="95"/>
  <c r="M253" i="95"/>
  <c r="L253" i="95"/>
  <c r="P252" i="95"/>
  <c r="N252" i="95"/>
  <c r="M252" i="95"/>
  <c r="L252" i="95"/>
  <c r="P251" i="95"/>
  <c r="N251" i="95"/>
  <c r="M251" i="95"/>
  <c r="L251" i="95"/>
  <c r="P250" i="95"/>
  <c r="P249" i="95"/>
  <c r="N249" i="95"/>
  <c r="M249" i="95"/>
  <c r="L249" i="95"/>
  <c r="P248" i="95"/>
  <c r="N248" i="95"/>
  <c r="M248" i="95"/>
  <c r="L248" i="95"/>
  <c r="P247" i="95"/>
  <c r="N247" i="95"/>
  <c r="M247" i="95"/>
  <c r="L247" i="95"/>
  <c r="P246" i="95"/>
  <c r="N246" i="95"/>
  <c r="M246" i="95"/>
  <c r="L246" i="95"/>
  <c r="P245" i="95"/>
  <c r="N245" i="95"/>
  <c r="M245" i="95"/>
  <c r="L245" i="95"/>
  <c r="P244" i="95"/>
  <c r="N244" i="95"/>
  <c r="M244" i="95"/>
  <c r="L244" i="95"/>
  <c r="P243" i="95"/>
  <c r="N243" i="95"/>
  <c r="M243" i="95"/>
  <c r="L243" i="95"/>
  <c r="P242" i="95"/>
  <c r="N242" i="95"/>
  <c r="M242" i="95"/>
  <c r="L242" i="95"/>
  <c r="P241" i="95"/>
  <c r="N241" i="95"/>
  <c r="M241" i="95"/>
  <c r="L241" i="95"/>
  <c r="P240" i="95"/>
  <c r="P239" i="95"/>
  <c r="N239" i="95"/>
  <c r="M239" i="95"/>
  <c r="L239" i="95"/>
  <c r="P238" i="95"/>
  <c r="N238" i="95"/>
  <c r="M238" i="95"/>
  <c r="L238" i="95"/>
  <c r="P237" i="95"/>
  <c r="N237" i="95"/>
  <c r="M237" i="95"/>
  <c r="L237" i="95"/>
  <c r="P236" i="95"/>
  <c r="N236" i="95"/>
  <c r="M236" i="95"/>
  <c r="L236" i="95"/>
  <c r="P235" i="95"/>
  <c r="N235" i="95"/>
  <c r="M235" i="95"/>
  <c r="L235" i="95"/>
  <c r="P234" i="95"/>
  <c r="N234" i="95"/>
  <c r="M234" i="95"/>
  <c r="L234" i="95"/>
  <c r="P233" i="95"/>
  <c r="N233" i="95"/>
  <c r="M233" i="95"/>
  <c r="L233" i="95"/>
  <c r="P232" i="95"/>
  <c r="N232" i="95"/>
  <c r="M232" i="95"/>
  <c r="L232" i="95"/>
  <c r="P231" i="95"/>
  <c r="N231" i="95"/>
  <c r="M231" i="95"/>
  <c r="L231" i="95"/>
  <c r="P230" i="95"/>
  <c r="N230" i="95"/>
  <c r="M230" i="95"/>
  <c r="L230" i="95"/>
  <c r="P229" i="95"/>
  <c r="N229" i="95"/>
  <c r="M229" i="95"/>
  <c r="L229" i="95"/>
  <c r="P228" i="95"/>
  <c r="P227" i="95"/>
  <c r="N227" i="95"/>
  <c r="M227" i="95"/>
  <c r="L227" i="95"/>
  <c r="P226" i="95"/>
  <c r="N226" i="95"/>
  <c r="M226" i="95"/>
  <c r="L226" i="95"/>
  <c r="P225" i="95"/>
  <c r="N225" i="95"/>
  <c r="M225" i="95"/>
  <c r="L225" i="95"/>
  <c r="P224" i="95"/>
  <c r="N224" i="95"/>
  <c r="M224" i="95"/>
  <c r="L224" i="95"/>
  <c r="P223" i="95"/>
  <c r="N223" i="95"/>
  <c r="M223" i="95"/>
  <c r="L223" i="95"/>
  <c r="P222" i="95"/>
  <c r="N222" i="95"/>
  <c r="M222" i="95"/>
  <c r="L222" i="95"/>
  <c r="P221" i="95"/>
  <c r="N221" i="95"/>
  <c r="M221" i="95"/>
  <c r="L221" i="95"/>
  <c r="P220" i="95"/>
  <c r="N220" i="95"/>
  <c r="M220" i="95"/>
  <c r="L220" i="95"/>
  <c r="P219" i="95"/>
  <c r="N219" i="95"/>
  <c r="M219" i="95"/>
  <c r="L219" i="95"/>
  <c r="P218" i="95"/>
  <c r="N218" i="95"/>
  <c r="M218" i="95"/>
  <c r="L218" i="95"/>
  <c r="P217" i="95"/>
  <c r="N217" i="95"/>
  <c r="M217" i="95"/>
  <c r="L217" i="95"/>
  <c r="P216" i="95"/>
  <c r="N216" i="95"/>
  <c r="M216" i="95"/>
  <c r="L216" i="95"/>
  <c r="P215" i="95"/>
  <c r="N215" i="95"/>
  <c r="M215" i="95"/>
  <c r="L215" i="95"/>
  <c r="P214" i="95"/>
  <c r="N214" i="95"/>
  <c r="M214" i="95"/>
  <c r="L214" i="95"/>
  <c r="P213" i="95"/>
  <c r="N213" i="95"/>
  <c r="M213" i="95"/>
  <c r="L213" i="95"/>
  <c r="P212" i="95"/>
  <c r="N212" i="95"/>
  <c r="M212" i="95"/>
  <c r="L212" i="95"/>
  <c r="P211" i="95"/>
  <c r="N211" i="95"/>
  <c r="M211" i="95"/>
  <c r="L211" i="95"/>
  <c r="P210" i="95"/>
  <c r="P209" i="95"/>
  <c r="N209" i="95"/>
  <c r="M209" i="95"/>
  <c r="L209" i="95"/>
  <c r="P208" i="95"/>
  <c r="N208" i="95"/>
  <c r="M208" i="95"/>
  <c r="L208" i="95"/>
  <c r="P207" i="95"/>
  <c r="N207" i="95"/>
  <c r="M207" i="95"/>
  <c r="L207" i="95"/>
  <c r="P206" i="95"/>
  <c r="N206" i="95"/>
  <c r="M206" i="95"/>
  <c r="L206" i="95"/>
  <c r="P205" i="95"/>
  <c r="N205" i="95"/>
  <c r="M205" i="95"/>
  <c r="L205" i="95"/>
  <c r="P204" i="95"/>
  <c r="N204" i="95"/>
  <c r="M204" i="95"/>
  <c r="L204" i="95"/>
  <c r="P203" i="95"/>
  <c r="N203" i="95"/>
  <c r="M203" i="95"/>
  <c r="L203" i="95"/>
  <c r="P202" i="95"/>
  <c r="N202" i="95"/>
  <c r="M202" i="95"/>
  <c r="L202" i="95"/>
  <c r="P201" i="95"/>
  <c r="N201" i="95"/>
  <c r="M201" i="95"/>
  <c r="L201" i="95"/>
  <c r="P200" i="95"/>
  <c r="P199" i="95"/>
  <c r="P198" i="95"/>
  <c r="N198" i="95"/>
  <c r="M198" i="95"/>
  <c r="L198" i="95"/>
  <c r="P197" i="95"/>
  <c r="N197" i="95"/>
  <c r="M197" i="95"/>
  <c r="L197" i="95"/>
  <c r="P196" i="95"/>
  <c r="N196" i="95"/>
  <c r="M196" i="95"/>
  <c r="L196" i="95"/>
  <c r="P195" i="95"/>
  <c r="N195" i="95"/>
  <c r="M195" i="95"/>
  <c r="L195" i="95"/>
  <c r="P194" i="95"/>
  <c r="N194" i="95"/>
  <c r="M194" i="95"/>
  <c r="L194" i="95"/>
  <c r="P193" i="95"/>
  <c r="P192" i="95"/>
  <c r="N192" i="95"/>
  <c r="M192" i="95"/>
  <c r="L192" i="95"/>
  <c r="P191" i="95"/>
  <c r="N191" i="95"/>
  <c r="M191" i="95"/>
  <c r="L191" i="95"/>
  <c r="P190" i="95"/>
  <c r="P189" i="95"/>
  <c r="N189" i="95"/>
  <c r="M189" i="95"/>
  <c r="L189" i="95"/>
  <c r="P188" i="95"/>
  <c r="N188" i="95"/>
  <c r="M188" i="95"/>
  <c r="L188" i="95"/>
  <c r="P187" i="95"/>
  <c r="N187" i="95"/>
  <c r="M187" i="95"/>
  <c r="L187" i="95"/>
  <c r="P186" i="95"/>
  <c r="N186" i="95"/>
  <c r="M186" i="95"/>
  <c r="L186" i="95"/>
  <c r="P185" i="95"/>
  <c r="P184" i="95"/>
  <c r="N184" i="95"/>
  <c r="M184" i="95"/>
  <c r="L184" i="95"/>
  <c r="P183" i="95"/>
  <c r="P182" i="95"/>
  <c r="N182" i="95"/>
  <c r="M182" i="95"/>
  <c r="L182" i="95"/>
  <c r="P181" i="95"/>
  <c r="N181" i="95"/>
  <c r="M181" i="95"/>
  <c r="L181" i="95"/>
  <c r="P180" i="95"/>
  <c r="N180" i="95"/>
  <c r="M180" i="95"/>
  <c r="L180" i="95"/>
  <c r="P179" i="95"/>
  <c r="P178" i="95"/>
  <c r="N178" i="95"/>
  <c r="M178" i="95"/>
  <c r="L178" i="95"/>
  <c r="P177" i="95"/>
  <c r="N177" i="95"/>
  <c r="M177" i="95"/>
  <c r="L177" i="95"/>
  <c r="P176" i="95"/>
  <c r="N176" i="95"/>
  <c r="M176" i="95"/>
  <c r="L176" i="95"/>
  <c r="P175" i="95"/>
  <c r="N175" i="95"/>
  <c r="M175" i="95"/>
  <c r="L175" i="95"/>
  <c r="P174" i="95"/>
  <c r="N174" i="95"/>
  <c r="M174" i="95"/>
  <c r="L174" i="95"/>
  <c r="P173" i="95"/>
  <c r="N173" i="95"/>
  <c r="M173" i="95"/>
  <c r="L173" i="95"/>
  <c r="P172" i="95"/>
  <c r="P171" i="95"/>
  <c r="N171" i="95"/>
  <c r="M171" i="95"/>
  <c r="L171" i="95"/>
  <c r="P170" i="95"/>
  <c r="N170" i="95"/>
  <c r="M170" i="95"/>
  <c r="L170" i="95"/>
  <c r="P169" i="95"/>
  <c r="N169" i="95"/>
  <c r="M169" i="95"/>
  <c r="L169" i="95"/>
  <c r="P168" i="95"/>
  <c r="N168" i="95"/>
  <c r="M168" i="95"/>
  <c r="L168" i="95"/>
  <c r="P167" i="95"/>
  <c r="P166" i="95"/>
  <c r="N166" i="95"/>
  <c r="M166" i="95"/>
  <c r="L166" i="95"/>
  <c r="P165" i="95"/>
  <c r="N165" i="95"/>
  <c r="M165" i="95"/>
  <c r="L165" i="95"/>
  <c r="P164" i="95"/>
  <c r="N164" i="95"/>
  <c r="M164" i="95"/>
  <c r="L164" i="95"/>
  <c r="P163" i="95"/>
  <c r="N163" i="95"/>
  <c r="M163" i="95"/>
  <c r="L163" i="95"/>
  <c r="P162" i="95"/>
  <c r="P161" i="95"/>
  <c r="P160" i="95"/>
  <c r="N160" i="95"/>
  <c r="M160" i="95"/>
  <c r="L160" i="95"/>
  <c r="P159" i="95"/>
  <c r="N159" i="95"/>
  <c r="M159" i="95"/>
  <c r="L159" i="95"/>
  <c r="P158" i="95"/>
  <c r="N158" i="95"/>
  <c r="M158" i="95"/>
  <c r="L158" i="95"/>
  <c r="P157" i="95"/>
  <c r="N157" i="95"/>
  <c r="M157" i="95"/>
  <c r="L157" i="95"/>
  <c r="P156" i="95"/>
  <c r="P155" i="95"/>
  <c r="N155" i="95"/>
  <c r="M155" i="95"/>
  <c r="L155" i="95"/>
  <c r="P154" i="95"/>
  <c r="N154" i="95"/>
  <c r="M154" i="95"/>
  <c r="L154" i="95"/>
  <c r="P153" i="95"/>
  <c r="N153" i="95"/>
  <c r="M153" i="95"/>
  <c r="L153" i="95"/>
  <c r="P152" i="95"/>
  <c r="N152" i="95"/>
  <c r="M152" i="95"/>
  <c r="L152" i="95"/>
  <c r="P151" i="95"/>
  <c r="N151" i="95"/>
  <c r="M151" i="95"/>
  <c r="L151" i="95"/>
  <c r="P150" i="95"/>
  <c r="N150" i="95"/>
  <c r="M150" i="95"/>
  <c r="L150" i="95"/>
  <c r="P149" i="95"/>
  <c r="N149" i="95"/>
  <c r="M149" i="95"/>
  <c r="L149" i="95"/>
  <c r="P148" i="95"/>
  <c r="N148" i="95"/>
  <c r="M148" i="95"/>
  <c r="L148" i="95"/>
  <c r="P147" i="95"/>
  <c r="N147" i="95"/>
  <c r="M147" i="95"/>
  <c r="L147" i="95"/>
  <c r="P146" i="95"/>
  <c r="P145" i="95"/>
  <c r="P144" i="95"/>
  <c r="N144" i="95"/>
  <c r="M144" i="95"/>
  <c r="L144" i="95"/>
  <c r="P143" i="95"/>
  <c r="N143" i="95"/>
  <c r="M143" i="95"/>
  <c r="L143" i="95"/>
  <c r="P142" i="95"/>
  <c r="N142" i="95"/>
  <c r="M142" i="95"/>
  <c r="L142" i="95"/>
  <c r="P141" i="95"/>
  <c r="N141" i="95"/>
  <c r="M141" i="95"/>
  <c r="L141" i="95"/>
  <c r="P140" i="95"/>
  <c r="N140" i="95"/>
  <c r="M140" i="95"/>
  <c r="L140" i="95"/>
  <c r="P139" i="95"/>
  <c r="N139" i="95"/>
  <c r="M139" i="95"/>
  <c r="L139" i="95"/>
  <c r="P138" i="95"/>
  <c r="P137" i="95"/>
  <c r="N137" i="95"/>
  <c r="M137" i="95"/>
  <c r="L137" i="95"/>
  <c r="P136" i="95"/>
  <c r="N136" i="95"/>
  <c r="M136" i="95"/>
  <c r="L136" i="95"/>
  <c r="P135" i="95"/>
  <c r="N135" i="95"/>
  <c r="M135" i="95"/>
  <c r="L135" i="95"/>
  <c r="P134" i="95"/>
  <c r="N134" i="95"/>
  <c r="M134" i="95"/>
  <c r="L134" i="95"/>
  <c r="P133" i="95"/>
  <c r="N133" i="95"/>
  <c r="M133" i="95"/>
  <c r="L133" i="95"/>
  <c r="P132" i="95"/>
  <c r="N132" i="95"/>
  <c r="M132" i="95"/>
  <c r="L132" i="95"/>
  <c r="P131" i="95"/>
  <c r="N131" i="95"/>
  <c r="M131" i="95"/>
  <c r="L131" i="95"/>
  <c r="P130" i="95"/>
  <c r="N130" i="95"/>
  <c r="M130" i="95"/>
  <c r="L130" i="95"/>
  <c r="P129" i="95"/>
  <c r="N129" i="95"/>
  <c r="M129" i="95"/>
  <c r="L129" i="95"/>
  <c r="P128" i="95"/>
  <c r="N128" i="95"/>
  <c r="M128" i="95"/>
  <c r="L128" i="95"/>
  <c r="P127" i="95"/>
  <c r="N127" i="95"/>
  <c r="M127" i="95"/>
  <c r="L127" i="95"/>
  <c r="P126" i="95"/>
  <c r="P125" i="95"/>
  <c r="N125" i="95"/>
  <c r="M125" i="95"/>
  <c r="L125" i="95"/>
  <c r="P124" i="95"/>
  <c r="N124" i="95"/>
  <c r="M124" i="95"/>
  <c r="L124" i="95"/>
  <c r="P123" i="95"/>
  <c r="N123" i="95"/>
  <c r="M123" i="95"/>
  <c r="L123" i="95"/>
  <c r="P122" i="95"/>
  <c r="N122" i="95"/>
  <c r="M122" i="95"/>
  <c r="L122" i="95"/>
  <c r="P121" i="95"/>
  <c r="N121" i="95"/>
  <c r="M121" i="95"/>
  <c r="L121" i="95"/>
  <c r="P120" i="95"/>
  <c r="N120" i="95"/>
  <c r="M120" i="95"/>
  <c r="L120" i="95"/>
  <c r="P119" i="95"/>
  <c r="N119" i="95"/>
  <c r="M119" i="95"/>
  <c r="L119" i="95"/>
  <c r="P118" i="95"/>
  <c r="N118" i="95"/>
  <c r="M118" i="95"/>
  <c r="L118" i="95"/>
  <c r="P117" i="95"/>
  <c r="N117" i="95"/>
  <c r="M117" i="95"/>
  <c r="L117" i="95"/>
  <c r="P116" i="95"/>
  <c r="N116" i="95"/>
  <c r="M116" i="95"/>
  <c r="L116" i="95"/>
  <c r="P115" i="95"/>
  <c r="N115" i="95"/>
  <c r="M115" i="95"/>
  <c r="L115" i="95"/>
  <c r="P114" i="95"/>
  <c r="N114" i="95"/>
  <c r="M114" i="95"/>
  <c r="L114" i="95"/>
  <c r="P113" i="95"/>
  <c r="N113" i="95"/>
  <c r="M113" i="95"/>
  <c r="L113" i="95"/>
  <c r="P112" i="95"/>
  <c r="N112" i="95"/>
  <c r="M112" i="95"/>
  <c r="L112" i="95"/>
  <c r="P111" i="95"/>
  <c r="P110" i="95"/>
  <c r="N110" i="95"/>
  <c r="M110" i="95"/>
  <c r="L110" i="95"/>
  <c r="P109" i="95"/>
  <c r="N109" i="95"/>
  <c r="M109" i="95"/>
  <c r="L109" i="95"/>
  <c r="P108" i="95"/>
  <c r="N108" i="95"/>
  <c r="M108" i="95"/>
  <c r="L108" i="95"/>
  <c r="P107" i="95"/>
  <c r="N107" i="95"/>
  <c r="M107" i="95"/>
  <c r="L107" i="95"/>
  <c r="P106" i="95"/>
  <c r="N106" i="95"/>
  <c r="M106" i="95"/>
  <c r="L106" i="95"/>
  <c r="P105" i="95"/>
  <c r="N105" i="95"/>
  <c r="M105" i="95"/>
  <c r="L105" i="95"/>
  <c r="P104" i="95"/>
  <c r="N104" i="95"/>
  <c r="M104" i="95"/>
  <c r="L104" i="95"/>
  <c r="P103" i="95"/>
  <c r="N103" i="95"/>
  <c r="M103" i="95"/>
  <c r="L103" i="95"/>
  <c r="P102" i="95"/>
  <c r="N102" i="95"/>
  <c r="M102" i="95"/>
  <c r="L102" i="95"/>
  <c r="P101" i="95"/>
  <c r="N101" i="95"/>
  <c r="M101" i="95"/>
  <c r="L101" i="95"/>
  <c r="P100" i="95"/>
  <c r="N100" i="95"/>
  <c r="M100" i="95"/>
  <c r="L100" i="95"/>
  <c r="P99" i="95"/>
  <c r="P98" i="95"/>
  <c r="N98" i="95"/>
  <c r="M98" i="95"/>
  <c r="L98" i="95"/>
  <c r="P97" i="95"/>
  <c r="N97" i="95"/>
  <c r="M97" i="95"/>
  <c r="L97" i="95"/>
  <c r="P96" i="95"/>
  <c r="N96" i="95"/>
  <c r="M96" i="95"/>
  <c r="L96" i="95"/>
  <c r="P95" i="95"/>
  <c r="N95" i="95"/>
  <c r="M95" i="95"/>
  <c r="L95" i="95"/>
  <c r="P94" i="95"/>
  <c r="N94" i="95"/>
  <c r="M94" i="95"/>
  <c r="L94" i="95"/>
  <c r="P93" i="95"/>
  <c r="N93" i="95"/>
  <c r="M93" i="95"/>
  <c r="L93" i="95"/>
  <c r="P92" i="95"/>
  <c r="N92" i="95"/>
  <c r="M92" i="95"/>
  <c r="L92" i="95"/>
  <c r="P91" i="95"/>
  <c r="N91" i="95"/>
  <c r="M91" i="95"/>
  <c r="L91" i="95"/>
  <c r="P90" i="95"/>
  <c r="N90" i="95"/>
  <c r="M90" i="95"/>
  <c r="L90" i="95"/>
  <c r="P89" i="95"/>
  <c r="N89" i="95"/>
  <c r="M89" i="95"/>
  <c r="L89" i="95"/>
  <c r="P88" i="95"/>
  <c r="N88" i="95"/>
  <c r="M88" i="95"/>
  <c r="L88" i="95"/>
  <c r="P87" i="95"/>
  <c r="N87" i="95"/>
  <c r="M87" i="95"/>
  <c r="L87" i="95"/>
  <c r="P86" i="95"/>
  <c r="N86" i="95"/>
  <c r="M86" i="95"/>
  <c r="L86" i="95"/>
  <c r="P85" i="95"/>
  <c r="N85" i="95"/>
  <c r="M85" i="95"/>
  <c r="L85" i="95"/>
  <c r="P84" i="95"/>
  <c r="N84" i="95"/>
  <c r="M84" i="95"/>
  <c r="L84" i="95"/>
  <c r="P83" i="95"/>
  <c r="N83" i="95"/>
  <c r="M83" i="95"/>
  <c r="L83" i="95"/>
  <c r="P82" i="95"/>
  <c r="N82" i="95"/>
  <c r="M82" i="95"/>
  <c r="L82" i="95"/>
  <c r="P81" i="95"/>
  <c r="N81" i="95"/>
  <c r="M81" i="95"/>
  <c r="L81" i="95"/>
  <c r="P80" i="95"/>
  <c r="N80" i="95"/>
  <c r="M80" i="95"/>
  <c r="L80" i="95"/>
  <c r="P79" i="95"/>
  <c r="N79" i="95"/>
  <c r="M79" i="95"/>
  <c r="L79" i="95"/>
  <c r="P78" i="95"/>
  <c r="N78" i="95"/>
  <c r="M78" i="95"/>
  <c r="L78" i="95"/>
  <c r="P77" i="95"/>
  <c r="P76" i="95"/>
  <c r="N76" i="95"/>
  <c r="M76" i="95"/>
  <c r="L76" i="95"/>
  <c r="P75" i="95"/>
  <c r="N75" i="95"/>
  <c r="M75" i="95"/>
  <c r="L75" i="95"/>
  <c r="P74" i="95"/>
  <c r="N74" i="95"/>
  <c r="M74" i="95"/>
  <c r="L74" i="95"/>
  <c r="P73" i="95"/>
  <c r="N73" i="95"/>
  <c r="M73" i="95"/>
  <c r="L73" i="95"/>
  <c r="P72" i="95"/>
  <c r="N72" i="95"/>
  <c r="M72" i="95"/>
  <c r="L72" i="95"/>
  <c r="P71" i="95"/>
  <c r="N71" i="95"/>
  <c r="M71" i="95"/>
  <c r="L71" i="95"/>
  <c r="P70" i="95"/>
  <c r="N70" i="95"/>
  <c r="M70" i="95"/>
  <c r="L70" i="95"/>
  <c r="P69" i="95"/>
  <c r="N69" i="95"/>
  <c r="M69" i="95"/>
  <c r="L69" i="95"/>
  <c r="P68" i="95"/>
  <c r="N68" i="95"/>
  <c r="M68" i="95"/>
  <c r="L68" i="95"/>
  <c r="P67" i="95"/>
  <c r="N67" i="95"/>
  <c r="M67" i="95"/>
  <c r="L67" i="95"/>
  <c r="P66" i="95"/>
  <c r="P65" i="95"/>
  <c r="P64" i="95"/>
  <c r="P63" i="95"/>
  <c r="N63" i="95"/>
  <c r="M63" i="95"/>
  <c r="L63" i="95"/>
  <c r="P62" i="95"/>
  <c r="N62" i="95"/>
  <c r="M62" i="95"/>
  <c r="L62" i="95"/>
  <c r="P61" i="95"/>
  <c r="P60" i="95"/>
  <c r="N60" i="95"/>
  <c r="M60" i="95"/>
  <c r="L60" i="95"/>
  <c r="P59" i="95"/>
  <c r="P58" i="95"/>
  <c r="N58" i="95"/>
  <c r="M58" i="95"/>
  <c r="L58" i="95"/>
  <c r="P57" i="95"/>
  <c r="N57" i="95"/>
  <c r="M57" i="95"/>
  <c r="L57" i="95"/>
  <c r="P56" i="95"/>
  <c r="P55" i="95"/>
  <c r="P54" i="95"/>
  <c r="N54" i="95"/>
  <c r="M54" i="95"/>
  <c r="L54" i="95"/>
  <c r="P53" i="95"/>
  <c r="P52" i="95"/>
  <c r="P51" i="95"/>
  <c r="N51" i="95"/>
  <c r="M51" i="95"/>
  <c r="L51" i="95"/>
  <c r="P50" i="95"/>
  <c r="P49" i="95"/>
  <c r="P48" i="95"/>
  <c r="N48" i="95"/>
  <c r="M48" i="95"/>
  <c r="L48" i="95"/>
  <c r="P47" i="95"/>
  <c r="P46" i="95"/>
  <c r="P45" i="95"/>
  <c r="N45" i="95"/>
  <c r="M45" i="95"/>
  <c r="L45" i="95"/>
  <c r="P44" i="95"/>
  <c r="N44" i="95"/>
  <c r="M44" i="95"/>
  <c r="L44" i="95"/>
  <c r="P43" i="95"/>
  <c r="P42" i="95"/>
  <c r="P41" i="95"/>
  <c r="N41" i="95"/>
  <c r="M41" i="95"/>
  <c r="L41" i="95"/>
  <c r="P40" i="95"/>
  <c r="N40" i="95"/>
  <c r="M40" i="95"/>
  <c r="L40" i="95"/>
  <c r="P39" i="95"/>
  <c r="N39" i="95"/>
  <c r="M39" i="95"/>
  <c r="L39" i="95"/>
  <c r="P38" i="95"/>
  <c r="P37" i="95"/>
  <c r="N37" i="95"/>
  <c r="M37" i="95"/>
  <c r="L37" i="95"/>
  <c r="P36" i="95"/>
  <c r="N36" i="95"/>
  <c r="M36" i="95"/>
  <c r="L36" i="95"/>
  <c r="P35" i="95"/>
  <c r="N35" i="95"/>
  <c r="M35" i="95"/>
  <c r="L35" i="95"/>
  <c r="P34" i="95"/>
  <c r="N34" i="95"/>
  <c r="M34" i="95"/>
  <c r="L34" i="95"/>
  <c r="P33" i="95"/>
  <c r="N33" i="95"/>
  <c r="M33" i="95"/>
  <c r="L33" i="95"/>
  <c r="P32" i="95"/>
  <c r="P31" i="95"/>
  <c r="N31" i="95"/>
  <c r="M31" i="95"/>
  <c r="L31" i="95"/>
  <c r="P30" i="95"/>
  <c r="N30" i="95"/>
  <c r="M30" i="95"/>
  <c r="L30" i="95"/>
  <c r="P29" i="95"/>
  <c r="N29" i="95"/>
  <c r="M29" i="95"/>
  <c r="L29" i="95"/>
  <c r="P28" i="95"/>
  <c r="N28" i="95"/>
  <c r="M28" i="95"/>
  <c r="L28" i="95"/>
  <c r="P27" i="95"/>
  <c r="N27" i="95"/>
  <c r="M27" i="95"/>
  <c r="L27" i="95"/>
  <c r="P26" i="95"/>
  <c r="N26" i="95"/>
  <c r="M26" i="95"/>
  <c r="L26" i="95"/>
  <c r="P25" i="95"/>
  <c r="P24" i="95"/>
  <c r="N24" i="95"/>
  <c r="M24" i="95"/>
  <c r="L24" i="95"/>
  <c r="P23" i="95"/>
  <c r="N23" i="95"/>
  <c r="M23" i="95"/>
  <c r="L23" i="95"/>
  <c r="P22" i="95"/>
  <c r="P21" i="95"/>
  <c r="N21" i="95"/>
  <c r="M21" i="95"/>
  <c r="L21" i="95"/>
  <c r="P20" i="95"/>
  <c r="P19" i="95"/>
  <c r="N19" i="95"/>
  <c r="M19" i="95"/>
  <c r="L19" i="95"/>
  <c r="P18" i="95"/>
  <c r="P17" i="95"/>
  <c r="P16" i="95"/>
  <c r="N16" i="95"/>
  <c r="M16" i="95"/>
  <c r="L16" i="95"/>
  <c r="P15" i="95"/>
  <c r="P14" i="95"/>
  <c r="N14" i="95"/>
  <c r="M14" i="95"/>
  <c r="L14" i="95"/>
  <c r="P13" i="95"/>
  <c r="P12" i="95"/>
  <c r="N12" i="95"/>
  <c r="M12" i="95"/>
  <c r="L12" i="95"/>
  <c r="P11" i="95"/>
  <c r="P10" i="95"/>
  <c r="N10" i="95"/>
  <c r="M10" i="95"/>
  <c r="L10" i="95"/>
  <c r="P9" i="95"/>
  <c r="N9" i="95"/>
  <c r="M9" i="95"/>
  <c r="L9" i="95"/>
  <c r="P8" i="95"/>
  <c r="N8" i="95"/>
  <c r="N283" i="95" s="1"/>
  <c r="N284" i="95" s="1"/>
  <c r="M8" i="95"/>
  <c r="M283" i="95" s="1"/>
  <c r="M284" i="95" s="1"/>
  <c r="L8" i="95"/>
  <c r="L283" i="95" s="1"/>
  <c r="L284" i="95" s="1"/>
  <c r="P7" i="95"/>
  <c r="P6" i="95"/>
  <c r="E23" i="90" l="1"/>
  <c r="C11" i="90"/>
  <c r="E39" i="90" s="1"/>
  <c r="E36" i="90" s="1"/>
  <c r="C9" i="90"/>
  <c r="E41" i="90" l="1"/>
  <c r="E24" i="90"/>
  <c r="E20" i="90" l="1"/>
  <c r="E26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<sst xmlns="http://schemas.openxmlformats.org/spreadsheetml/2006/main" count="1634" uniqueCount="897">
  <si>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</si>
  <si>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</si>
  <si>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</si>
  <si>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</si>
  <si>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</si>
  <si>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</si>
  <si>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</si>
  <si>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</si>
  <si>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</si>
  <si>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</si>
  <si>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</si>
  <si>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</si>
  <si>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</si>
  <si>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</si>
  <si>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</si>
  <si>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</si>
  <si>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</si>
  <si>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</si>
  <si>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</si>
  <si>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</si>
  <si>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</si>
  <si>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</si>
  <si>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</si>
  <si>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</si>
  <si>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</si>
  <si>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</si>
  <si>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</si>
  <si>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</si>
  <si>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</si>
  <si>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</si>
  <si>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</si>
  <si>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</si>
  <si>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</si>
  <si>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</si>
  <si>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PLANILHA DE COMPOSIÇÃO DO BDI</t>
  </si>
  <si>
    <t>OBRA :</t>
  </si>
  <si>
    <t>ADEQUAÇÕES PRECEND E DRENAGEM (TRECHO A) - SESC VENDA NOVA</t>
  </si>
  <si>
    <t>LOCAL :</t>
  </si>
  <si>
    <t>UNIDADE SESC VENDA NOVA</t>
  </si>
  <si>
    <t>PRAZO :</t>
  </si>
  <si>
    <t>300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</si>
  <si>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</si>
  <si>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</si>
  <si>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</si>
  <si>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</si>
  <si>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</si>
  <si>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</si>
  <si>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</si>
  <si>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</si>
  <si>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</si>
  <si>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</si>
  <si>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</si>
  <si>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</si>
  <si>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</si>
  <si>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</si>
  <si>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</si>
  <si>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</si>
  <si>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</si>
  <si>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</si>
  <si>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</si>
  <si>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</si>
  <si>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</si>
  <si>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</si>
  <si>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</si>
  <si>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</si>
  <si>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</si>
  <si>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</si>
  <si>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</si>
  <si>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</si>
  <si>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</si>
  <si>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</si>
  <si>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</si>
  <si>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</si>
  <si>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Obra</t>
  </si>
  <si>
    <t>Bancos</t>
  </si>
  <si>
    <t>B.D.I.</t>
  </si>
  <si>
    <t>Encargos Sociais</t>
  </si>
  <si>
    <t>OBRAS DE ADEQUAÇÕES PRECEND E DRENAGEM (TRECHO A) - UNIDADE SESC VENDA NOVA</t>
  </si>
  <si>
    <t xml:space="preserve">SINAPI - 08/2023 - Minas Gerais
SBC - 10/2023 - Minas Gerais
SICRO3 - 04/2023 - Minas Gerais
SETOP - 04/2023 - Minas Gerais
IOPES - 06/2023 - Espírito Santo
SIURB - 01/2023 - São Paulo
SIURB INFRA - 01/2023 - São Paulo
SUDECAP - 07/2023 - Minas Gerais
CPOS/CDHU - 08/2023 - São Paulo
FDE - 07/2023 - São Paulo
EMOP - 08/2023 - Rio de Janeiro
</t>
  </si>
  <si>
    <t xml:space="preserve">Padrão - 0,0%
</t>
  </si>
  <si>
    <t>Desonerado: embutido nos preços unitário dos insumos de mão de obra, de acordo com as bases.</t>
  </si>
  <si>
    <t>Planilha Orçamentária Sintética Com Valor do Material, Mão de Obra e Equipamento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</si>
  <si>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</si>
  <si>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</si>
  <si>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</si>
  <si>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</si>
  <si>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</si>
  <si>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</si>
  <si>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</si>
  <si>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</si>
  <si>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</si>
  <si>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</si>
  <si>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</si>
  <si>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EQ.</t>
  </si>
  <si>
    <t>MAT.</t>
  </si>
  <si>
    <t xml:space="preserve"> 1 </t>
  </si>
  <si>
    <t>SERVIÇOS TÉCNICOS</t>
  </si>
  <si>
    <t xml:space="preserve"> 1.1 </t>
  </si>
  <si>
    <t>SONDAGEM (CAIXA DETENÇÃO DE ÁGUAS PLUVIAIS)</t>
  </si>
  <si>
    <t xml:space="preserve"> 1.1.1 </t>
  </si>
  <si>
    <t xml:space="preserve"> SESC-TEC-017 </t>
  </si>
  <si>
    <t>Próprio</t>
  </si>
  <si>
    <t>PERFURAÇÃO DE SOLO SONDAGEM À PERCUSSÃO (NBR 6484:2020)</t>
  </si>
  <si>
    <t>M</t>
  </si>
  <si>
    <t>20,00</t>
  </si>
  <si>
    <t xml:space="preserve"> 1.1.2 </t>
  </si>
  <si>
    <t xml:space="preserve"> SESC-TEC-019 </t>
  </si>
  <si>
    <t>Copia da SUDECAP (65.01.01) - MOBILIZAÇÃO, INST. E DESMOBILIZAÇÃO P/EXECUÇÃO DE SONDAGEM À PERCUSSÃO (NBR 6484:2020)</t>
  </si>
  <si>
    <t>UN</t>
  </si>
  <si>
    <t>1,00</t>
  </si>
  <si>
    <t xml:space="preserve"> 1.1.3 </t>
  </si>
  <si>
    <t xml:space="preserve"> SESC-TEC-018 </t>
  </si>
  <si>
    <t>LAUDO DE SONDAGEM</t>
  </si>
  <si>
    <t xml:space="preserve"> 1.2 </t>
  </si>
  <si>
    <t>PROJETO EXECUTIVO / COMPLEMENTARES / ASBUILT</t>
  </si>
  <si>
    <t xml:space="preserve"> 1.2.1 </t>
  </si>
  <si>
    <t xml:space="preserve"> SESC-STE-001 </t>
  </si>
  <si>
    <t>Copia da SETOP (ED-3123) - AS BUILT DE PROJETOS COM ÁREA ATÉ 10.000 M2</t>
  </si>
  <si>
    <t xml:space="preserve"> 1.3 </t>
  </si>
  <si>
    <t>VISTORIA CAUTELAR</t>
  </si>
  <si>
    <t xml:space="preserve"> 1.3.1 </t>
  </si>
  <si>
    <t xml:space="preserve"> SESC-STE-019 </t>
  </si>
  <si>
    <t xml:space="preserve">LAUDO VISTORIA CAUTELAR - 500M2 &lt; ÁREA CONSTRUÍDA &lt;= 2000M2, INCLUSIVE EMISSÃO DE ANOTAÇÃO DE RESPONSABILIDADE TÉCNICA (ART) </t>
  </si>
  <si>
    <t>2,00</t>
  </si>
  <si>
    <t xml:space="preserve"> 2 </t>
  </si>
  <si>
    <t>ADMINISTRAÇÃO LOCAL</t>
  </si>
  <si>
    <t xml:space="preserve"> 2.1 </t>
  </si>
  <si>
    <t xml:space="preserve"> SESC-ADM-001 </t>
  </si>
  <si>
    <t xml:space="preserve">ADMINISTRAÇÃO LOCAL </t>
  </si>
  <si>
    <t xml:space="preserve"> 3 </t>
  </si>
  <si>
    <t>INSTALAÇÕES PROVISÓRIAS E CANTEIRO DE OBRAS</t>
  </si>
  <si>
    <t xml:space="preserve"> 3.1 </t>
  </si>
  <si>
    <t>PLACA DE IDENTIFICAÇÃO DE OBRA</t>
  </si>
  <si>
    <t xml:space="preserve"> 3.1.1 </t>
  </si>
  <si>
    <t xml:space="preserve"> SESC-REV-043 </t>
  </si>
  <si>
    <t>Copia da SINAPI (74209/001) - PLACA DE OBRA EM CHAPA DE ACO GALVANIZADO</t>
  </si>
  <si>
    <t>m²</t>
  </si>
  <si>
    <t>9,00</t>
  </si>
  <si>
    <t xml:space="preserve"> 3.2 </t>
  </si>
  <si>
    <t>MOBILIZAÇÃO E DESMOBILIZAÇÃO</t>
  </si>
  <si>
    <t xml:space="preserve"> 3.2.1 </t>
  </si>
  <si>
    <t xml:space="preserve"> SESC-MOB-002 </t>
  </si>
  <si>
    <t>MOBILIZAÇÃO E DESMOBILIZAÇÃO DE OBRA</t>
  </si>
  <si>
    <t>0,00</t>
  </si>
  <si>
    <t xml:space="preserve"> 3.3 </t>
  </si>
  <si>
    <t>TAPUMES / CERCAS / FECHAMENTOS</t>
  </si>
  <si>
    <t xml:space="preserve"> 3.3.1 </t>
  </si>
  <si>
    <t xml:space="preserve"> 98459 </t>
  </si>
  <si>
    <t>SINAPI</t>
  </si>
  <si>
    <t>TAPUME COM TELHA METÁLICA. AF_05/2018</t>
  </si>
  <si>
    <t>66,00</t>
  </si>
  <si>
    <t xml:space="preserve"> 3.3.2 </t>
  </si>
  <si>
    <t xml:space="preserve"> SESC-CAN-003 </t>
  </si>
  <si>
    <t>Copia da SETOP (IIO-TAP-026) - TAPUME COM TELA DE POLIETILENO</t>
  </si>
  <si>
    <t>3.185,00</t>
  </si>
  <si>
    <t xml:space="preserve"> 3.4 </t>
  </si>
  <si>
    <t>CONTAINERS PARA ESCRITÓRIO / ALMOXARIFADO / REFEITÓRIO / VESTIÁRIO</t>
  </si>
  <si>
    <t xml:space="preserve"> 3.4.1 </t>
  </si>
  <si>
    <t xml:space="preserve"> SESC-CAN-069 </t>
  </si>
  <si>
    <t>MOBILIZAÇÃO E DESMOBILIZAÇÃO DE CONTAINER, INCLUSIVE CARGA, DESCARGA E TRANSPORTE EM CAMINHÃO CARROCERIA COM GUINDAUTO (MUNCK), EXCLUSIVE LOCAÇÃO DO CONTAINER</t>
  </si>
  <si>
    <t>un</t>
  </si>
  <si>
    <t>4,00</t>
  </si>
  <si>
    <t xml:space="preserve"> 3.4.2 </t>
  </si>
  <si>
    <t xml:space="preserve"> SESC-CAN-014 </t>
  </si>
  <si>
    <t>LOCAÇÃO DE CONTAINER - SANITÁRIO/CHUVEIRO 6,00X2,50M,  4 CHUV, 3 SANITARIOS, 1 LAVAT, E 1 MICTORIO, COM ISOLAMENTO TÉRMICO - CONFORME NR18</t>
  </si>
  <si>
    <t>MES</t>
  </si>
  <si>
    <t xml:space="preserve"> 3.4.3 </t>
  </si>
  <si>
    <t xml:space="preserve"> SESC-CAN-015 </t>
  </si>
  <si>
    <t>LOCAÇÃO DE CONTAINER - ESCRITÓRIO DE OBRAS 6,00X2,50M, COM ISOLAMENTO TÉRMICO E AR CONDICIONADO - CONFORME NR18</t>
  </si>
  <si>
    <t xml:space="preserve"> 3.4.4 </t>
  </si>
  <si>
    <t xml:space="preserve"> SESC-CAN-016 </t>
  </si>
  <si>
    <t>LOCAÇÃO DE CONTAINER - ALMOXARIFADO DE OBRAS 6,00X2,50M, COM ISOLAMENTO TÉRMICO - CONFORME NR18</t>
  </si>
  <si>
    <t xml:space="preserve"> 3.4.5 </t>
  </si>
  <si>
    <t xml:space="preserve"> SESC-CAN-017 </t>
  </si>
  <si>
    <t>LOCAÇÃO DE CONTAINER - REFEITÓRIO DE OBRAS 6,00X2,50M, COM ISOLAMENTO TÉRMICO - CONFORME NR18</t>
  </si>
  <si>
    <t xml:space="preserve"> 3.4.6 </t>
  </si>
  <si>
    <t xml:space="preserve"> SESC-CAN-073 </t>
  </si>
  <si>
    <t>LOCAÇÃO MENSAL DE ESTRUTURA DE COBERTURA IMPERMEÁVEL (TENDA) INCLUSIVE MONTAGEM E FRETE.</t>
  </si>
  <si>
    <t>M²</t>
  </si>
  <si>
    <t>90,00</t>
  </si>
  <si>
    <t xml:space="preserve"> 3.5 </t>
  </si>
  <si>
    <t>INSTALAÇÕES PARA CANTEIRO DE OBRAS (INFRAESTRUTURA)</t>
  </si>
  <si>
    <t xml:space="preserve"> 3.5.1 </t>
  </si>
  <si>
    <t xml:space="preserve"> SESC-CAN-074 </t>
  </si>
  <si>
    <t>BANHEIRO QUÍMICO E REBOQUE PARA TRANSPORTE DE BANHEIRO QUÍMICO</t>
  </si>
  <si>
    <t>18,00</t>
  </si>
  <si>
    <t xml:space="preserve"> 3.5.2 </t>
  </si>
  <si>
    <t xml:space="preserve"> SESC-CAN-005 </t>
  </si>
  <si>
    <t>ADEQUAÇÃO CONFORME NR18  PARA ESCRITÓRIO DA EMPREITEIRA</t>
  </si>
  <si>
    <t xml:space="preserve"> 3.5.3 </t>
  </si>
  <si>
    <t xml:space="preserve"> SESC-CAN-006 </t>
  </si>
  <si>
    <t>ADEQUAÇÃO CONFORME NR18 PARA REFEITÓRIO</t>
  </si>
  <si>
    <t xml:space="preserve"> 3.5.4 </t>
  </si>
  <si>
    <t xml:space="preserve"> SESC-CAN-007 </t>
  </si>
  <si>
    <t>ADEQUAÇÃO CONFORME NR18 PARA INSTALAÇÃO SANITÁRIA</t>
  </si>
  <si>
    <t xml:space="preserve"> 3.5.5 </t>
  </si>
  <si>
    <t xml:space="preserve"> SESC-CAN-008 </t>
  </si>
  <si>
    <t>ADEQUAÇÃO CONFORME NR18 PARA VESTIÁRIO</t>
  </si>
  <si>
    <t xml:space="preserve"> 3.6 </t>
  </si>
  <si>
    <t>SINALIZAÇÃO DE SEGURANÇA</t>
  </si>
  <si>
    <t xml:space="preserve"> 3.6.1 </t>
  </si>
  <si>
    <t xml:space="preserve"> SESC-URB-055 </t>
  </si>
  <si>
    <t>CONE EM PVC H= 75 CM</t>
  </si>
  <si>
    <t>40,00</t>
  </si>
  <si>
    <t xml:space="preserve"> 3.6.2 </t>
  </si>
  <si>
    <t xml:space="preserve"> 103697 </t>
  </si>
  <si>
    <t>FORNECIMENTO E INSTALAÇÃO DE SUPORTE DE MADEIRA PARA PLACAS DE SINALIZAÇÃO, EM BASE DE CONCRETO, COM H= DE 2,0 M E SEÇÃO DE 7,5 X 7,5 CM. AF_03/2022</t>
  </si>
  <si>
    <t>10,00</t>
  </si>
  <si>
    <t xml:space="preserve"> 3.6.3 </t>
  </si>
  <si>
    <t xml:space="preserve"> SESC-CAN-077 </t>
  </si>
  <si>
    <t>PLACA DE SINALIZAÇÃO E ADVERTÊNCIA, INCLUINDO FORNECIMENTO, TRANSPORTE, INSTALAÇÃO E REMOÇÃO PARA OUTRO LOCAL DA OBRA (DP0301-01)</t>
  </si>
  <si>
    <t>2,50</t>
  </si>
  <si>
    <t xml:space="preserve"> 4 </t>
  </si>
  <si>
    <t>SERVIÇOS PRELIMINARES</t>
  </si>
  <si>
    <t xml:space="preserve"> 4.1 </t>
  </si>
  <si>
    <t>SUPRESSÃO DE ÁRVORE</t>
  </si>
  <si>
    <t xml:space="preserve"> 4.1.1 </t>
  </si>
  <si>
    <t xml:space="preserve"> SESC-SPR-028 </t>
  </si>
  <si>
    <t>SUPRESSAO DE ARVORE - SUP. ARVORE PEQ. PORTE (ATE 3M)INCLUS. CORTE LENHA</t>
  </si>
  <si>
    <t>5,00</t>
  </si>
  <si>
    <t xml:space="preserve"> 4.1.2 </t>
  </si>
  <si>
    <t xml:space="preserve"> SESC-URB-040 </t>
  </si>
  <si>
    <t>REMOÇAO DE RAIZES (DESTOCA) REMANESCENTE DE TRONCO DE ARVORE DE 120CM A160CM</t>
  </si>
  <si>
    <t xml:space="preserve"> 5 </t>
  </si>
  <si>
    <t>EQUIPAMENTOS</t>
  </si>
  <si>
    <t xml:space="preserve"> 5.1 </t>
  </si>
  <si>
    <t>BOMBEAMENTO DE ÁGUA EM VALAS</t>
  </si>
  <si>
    <t xml:space="preserve"> 5.1.1 </t>
  </si>
  <si>
    <t xml:space="preserve"> 104482 </t>
  </si>
  <si>
    <t>ESGOTAMENTO DE VALA COM BOMBA SUBMERSÍVEL. AF_12/2022</t>
  </si>
  <si>
    <t>H</t>
  </si>
  <si>
    <t>256,00</t>
  </si>
  <si>
    <t xml:space="preserve"> 6 </t>
  </si>
  <si>
    <t>CONTENÇÕES</t>
  </si>
  <si>
    <t xml:space="preserve"> 6.1 </t>
  </si>
  <si>
    <t>BARRAGEM</t>
  </si>
  <si>
    <t xml:space="preserve"> 6.1.1 </t>
  </si>
  <si>
    <t xml:space="preserve"> SESC-DRE-105 </t>
  </si>
  <si>
    <t>BARRAGEM TIPO B - SACO RAFIA 50KG (SOLO/CIMENTO-50KG/M3) - PADRÃO SUDECAP</t>
  </si>
  <si>
    <t>M³</t>
  </si>
  <si>
    <t xml:space="preserve"> 7 </t>
  </si>
  <si>
    <t>ALVENARIAS</t>
  </si>
  <si>
    <t xml:space="preserve"> 7.1 </t>
  </si>
  <si>
    <t>RECOMPOSIÇÃO DAS ALVENARIAS (MUROS/MURETAS JARDINEIRAS)</t>
  </si>
  <si>
    <t xml:space="preserve"> 7.1.1 </t>
  </si>
  <si>
    <t xml:space="preserve"> 103326 </t>
  </si>
  <si>
    <t>ALVENARIA DE VEDAÇÃO DE BLOCOS CERÂMICOS FURADOS NA VERTICAL DE 19X19X39 CM (ESPESSURA 19 CM) E ARGAMASSA DE ASSENTAMENTO COM PREPARO EM BETONEIRA. AF_12/2021</t>
  </si>
  <si>
    <t>12,00</t>
  </si>
  <si>
    <t xml:space="preserve"> 8 </t>
  </si>
  <si>
    <t>REVESTIMENTOS EXTERNOS</t>
  </si>
  <si>
    <t xml:space="preserve"> 8.1 </t>
  </si>
  <si>
    <t>REVESTIMENTO EXTERNO PAREDES</t>
  </si>
  <si>
    <t xml:space="preserve"> 8.1.1 </t>
  </si>
  <si>
    <t xml:space="preserve"> SESC-REV-003 </t>
  </si>
  <si>
    <t>CHAPISCO RÚSTICO GROSSO, COM ADIÇÃO DE BRITA N.1</t>
  </si>
  <si>
    <t xml:space="preserve"> 8.1.2 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</si>
  <si>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</si>
  <si>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</si>
  <si>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>8,00</t>
  </si>
  <si>
    <t xml:space="preserve"> 8.2 </t>
  </si>
  <si>
    <t>REVESTIMENTO EXTERNO PISO (CT AMERICA)</t>
  </si>
  <si>
    <t xml:space="preserve"> 8.2.1 </t>
  </si>
  <si>
    <t xml:space="preserve"> SESC-REV-009 </t>
  </si>
  <si>
    <t>ARGAMASSA DE REGULARIZAÇÃO DE PISO, ESP. 3MM A 5MM</t>
  </si>
  <si>
    <t>236,00</t>
  </si>
  <si>
    <t xml:space="preserve"> 9 </t>
  </si>
  <si>
    <t>PINTURA (CT AMERICA)</t>
  </si>
  <si>
    <t xml:space="preserve"> 9.1 </t>
  </si>
  <si>
    <t xml:space="preserve"> 102492 </t>
  </si>
  <si>
    <t>PINTURA DE PISO COM TINTA ACRÍLICA, APLICAÇÃO MANUAL, 3 DEMÃOS, INCLUSO FUNDO PREPARADOR. AF_05/2021</t>
  </si>
  <si>
    <t xml:space="preserve"> 9.2 </t>
  </si>
  <si>
    <t xml:space="preserve"> 102498 </t>
  </si>
  <si>
    <t>PINTURA DE MEIO-FIO COM TINTA BRANCA A BASE DE CAL (CAIAÇÃO). AF_05/2021</t>
  </si>
  <si>
    <t>1.700,00</t>
  </si>
  <si>
    <t xml:space="preserve"> 10 </t>
  </si>
  <si>
    <t>INFRAESTRUTURA E URBANIZAÇÃO</t>
  </si>
  <si>
    <t xml:space="preserve"> 10.1 </t>
  </si>
  <si>
    <t>REDE DE DRENAGEM</t>
  </si>
  <si>
    <t xml:space="preserve"> 10.1.1 </t>
  </si>
  <si>
    <t>DEMOLIÇÕES / REMOÇÕES / RETIRADAS</t>
  </si>
  <si>
    <t xml:space="preserve"> 10.1.1.1 </t>
  </si>
  <si>
    <t xml:space="preserve"> 72975 </t>
  </si>
  <si>
    <t>DESMONTE MANUAL DE PEDRA PARA PAVIMENTO POLIEDRICO</t>
  </si>
  <si>
    <t>835,00</t>
  </si>
  <si>
    <t xml:space="preserve"> 10.1.1.2 </t>
  </si>
  <si>
    <t xml:space="preserve"> SESC-SPR-012 </t>
  </si>
  <si>
    <t>DEMOLIÇÃO DE PISO DE CONCRETO, DE FORMA MECANIZADA COM MARTELETE, SEM REAPROVEITAMENTO.</t>
  </si>
  <si>
    <t>m³</t>
  </si>
  <si>
    <t>7,63</t>
  </si>
  <si>
    <t xml:space="preserve"> 10.1.1.3 </t>
  </si>
  <si>
    <t xml:space="preserve"> 97625 </t>
  </si>
  <si>
    <t>DEMOLIÇÃO DE ALVENARIA PARA QUALQUER TIPO DE BLOCO, DE FORMA MECANIZADA, SEM REAPROVEITAMENTO. AF_12/2017</t>
  </si>
  <si>
    <t>0,63</t>
  </si>
  <si>
    <t xml:space="preserve"> 10.1.1.4 </t>
  </si>
  <si>
    <t xml:space="preserve"> 90438 </t>
  </si>
  <si>
    <t>FURO EM ALVENARIA PARA DIÂMETROS MAIORES QUE 75 MM. AF_05/2015</t>
  </si>
  <si>
    <t xml:space="preserve"> 10.1.1.5 </t>
  </si>
  <si>
    <t xml:space="preserve"> 98524 </t>
  </si>
  <si>
    <t>LIMPEZA MANUAL DE VEGETAÇÃO EM TERRENO COM ENXADA.AF_05/2018</t>
  </si>
  <si>
    <t>297,66</t>
  </si>
  <si>
    <t xml:space="preserve"> 10.1.1.6 </t>
  </si>
  <si>
    <t xml:space="preserve"> SESC-SPR-008 </t>
  </si>
  <si>
    <t>DEMOLIÇÃO DE PISO DE PEDRAS (MÁRMORE, GRANITO, ARDÓSIA, LAGOA SANTA, SÃO TOMÉ), INCLUSIVE AFASTAMENTO</t>
  </si>
  <si>
    <t xml:space="preserve"> 10.1.1.7 </t>
  </si>
  <si>
    <t xml:space="preserve"> SESC-SER-038 </t>
  </si>
  <si>
    <t>REMOÇÃO DE GUARDA CORPO / CORRIMÃO DE FORMA MANUAL - COM REAPROVEITAMENTO</t>
  </si>
  <si>
    <t>3,00</t>
  </si>
  <si>
    <t xml:space="preserve"> 10.1.1.8 </t>
  </si>
  <si>
    <t xml:space="preserve"> SESC-URB-039 </t>
  </si>
  <si>
    <t>RETIRADA DE MEIO FIO SEM REAPROVEITAMENTO</t>
  </si>
  <si>
    <t>78,00</t>
  </si>
  <si>
    <t xml:space="preserve"> 10.1.1.9 </t>
  </si>
  <si>
    <t xml:space="preserve"> SESC-SPR-014 </t>
  </si>
  <si>
    <t xml:space="preserve">REMOÇÃO MANUAL DE TERRA E VEGETAÇÃO BAIXA (JARDINEIRA), INCLUINDO CARGA EM CAÇAMBA. </t>
  </si>
  <si>
    <t>31,48</t>
  </si>
  <si>
    <t xml:space="preserve"> 10.1.1.10 </t>
  </si>
  <si>
    <t xml:space="preserve"> SESC-SPR-056 </t>
  </si>
  <si>
    <t>DEMOLIÇÃO DE GUIA DE CONCRETO, DE FORMA MECANIZADA COM MARTELETE, SEM REAPROVEITAMENTO. (CANALETA PAINEIRAS)</t>
  </si>
  <si>
    <t>99,00</t>
  </si>
  <si>
    <t xml:space="preserve"> 10.1.2 </t>
  </si>
  <si>
    <t>TUBULAÇÃO PARA REDE DE DRENAGEM</t>
  </si>
  <si>
    <t xml:space="preserve"> 10.1.2.1 </t>
  </si>
  <si>
    <t xml:space="preserve"> 93358 </t>
  </si>
  <si>
    <t>ESCAVAÇÃO MANUAL DE VALA COM PROFUNDIDADE MENOR OU IGUAL A 1,30 M. AF_02/2021</t>
  </si>
  <si>
    <t>95,78</t>
  </si>
  <si>
    <t xml:space="preserve"> 10.1.2.2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</si>
  <si>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</si>
  <si>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</si>
  <si>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1.209,00</t>
  </si>
  <si>
    <t xml:space="preserve"> 10.1.2.3 </t>
  </si>
  <si>
    <t xml:space="preserve"> 101576 </t>
  </si>
  <si>
    <t>ESCORAMENTO DE VALA, TIPO DESCONTÍNUO, COM PROFUNDIDADE DE 0 A 1,5 M, LARGURA MENOR QUE 1,5 M. AF_08/2020</t>
  </si>
  <si>
    <t>350,14</t>
  </si>
  <si>
    <t xml:space="preserve"> 10.1.2.4 </t>
  </si>
  <si>
    <t xml:space="preserve"> 101578 </t>
  </si>
  <si>
    <t>ESCORAMENTO DE VALA, TIPO DESCONTÍNUO, COM PROFUNDIDADE DE 1,5 M A 3,0 M, LARGURA MENOR QUE 1,5 M. AF_08/2020</t>
  </si>
  <si>
    <t>866,50</t>
  </si>
  <si>
    <t xml:space="preserve"> 10.1.2.5 </t>
  </si>
  <si>
    <t xml:space="preserve"> 012003 </t>
  </si>
  <si>
    <t>SBC</t>
  </si>
  <si>
    <t>ESCADA/DEGRAUS MADEIRA EM ACLIVE ACENTUADO-LARGURA 1,2m</t>
  </si>
  <si>
    <t xml:space="preserve"> 10.1.2.6 </t>
  </si>
  <si>
    <t xml:space="preserve"> 101616 </t>
  </si>
  <si>
    <t>PREPARO DE FUNDO DE VALA COM LARGURA MENOR QUE 1,5 M (ACERTO DO SOLO NATURAL). AF_08/2020</t>
  </si>
  <si>
    <t>910,15</t>
  </si>
  <si>
    <t xml:space="preserve"> 10.1.2.7 </t>
  </si>
  <si>
    <t xml:space="preserve"> SESC-URB-016 </t>
  </si>
  <si>
    <t>REGULARIZAÇÃO E COMPACTAÇÃO DE TERRENO MANUAL, COM SOQUETE</t>
  </si>
  <si>
    <t xml:space="preserve"> 10.1.2.8 </t>
  </si>
  <si>
    <t xml:space="preserve"> 94962 </t>
  </si>
  <si>
    <t>CONCRETO MAGRO PARA LASTRO, TRAÇO 1:4,5:4,5 (EM MASSA SECA DE CIMENTO/ AREIA MÉDIA/ BRITA 1) - PREPARO MECÂNICO COM BETONEIRA 400 L. AF_05/2021</t>
  </si>
  <si>
    <t>19,54</t>
  </si>
  <si>
    <t xml:space="preserve"> 10.1.2.9 </t>
  </si>
  <si>
    <t xml:space="preserve"> SESC-HID-193 </t>
  </si>
  <si>
    <t>FORMA PARA BERÇO EM TABUA, INCLUSIVE DESFORMA</t>
  </si>
  <si>
    <t>242,44</t>
  </si>
  <si>
    <t xml:space="preserve"> 10.1.2.10 </t>
  </si>
  <si>
    <t xml:space="preserve"> 94963 </t>
  </si>
  <si>
    <t>CONCRETO FCK = 15MPA, TRAÇO 1:3,4:3,5 (EM MASSA SECA DE CIMENTO/ AREIA MÉDIA/ BRITA 1) - PREPARO MECÂNICO COM BETONEIRA 400 L. AF_05/2021 - CONCRETAGEM BERÇO</t>
  </si>
  <si>
    <t>123,91</t>
  </si>
  <si>
    <t xml:space="preserve"> 10.1.2.11 </t>
  </si>
  <si>
    <t xml:space="preserve"> SESC-DRE-015 </t>
  </si>
  <si>
    <t>FORNECIMENTO E ASSENTAMENTO DE TUBO PVC RÍGIDO, DRENAGEM/PLUVIAL- SÉRIE NORMAL, DN 300 MM, INCLUSIVE CONEXÕES</t>
  </si>
  <si>
    <t>m</t>
  </si>
  <si>
    <t>244,30</t>
  </si>
  <si>
    <t xml:space="preserve"> 10.1.2.12 </t>
  </si>
  <si>
    <t xml:space="preserve"> 92219 </t>
  </si>
  <si>
    <t>TUBO DE CONCRETO PARA REDES COLETORAS DE ÁGUAS PLUVIAIS, DIÂMETRO DE 400 MM, JUNTA RÍGIDA, INSTALADO EM LOCAL COM ALTO NÍVEL DE INTERFERÊNCIAS - FORNECIMENTO E ASSENTAMENTO. AF_12/2015</t>
  </si>
  <si>
    <t>80,00</t>
  </si>
  <si>
    <t xml:space="preserve"> 10.1.2.13 </t>
  </si>
  <si>
    <t xml:space="preserve"> 92221 </t>
  </si>
  <si>
    <t>TUBO DE CONCRETO PARA REDES COLETORAS DE ÁGUAS PLUVIAIS, DIÂMETRO DE 600 MM, JUNTA RÍGIDA, INSTALADO EM LOCAL COM ALTO NÍVEL DE INTERFERÊNCIAS - FORNECIMENTO E ASSENTAMENTO. AF_12/2015</t>
  </si>
  <si>
    <t>367,00</t>
  </si>
  <si>
    <t xml:space="preserve"> 10.1.2.14 </t>
  </si>
  <si>
    <t xml:space="preserve"> 92223 </t>
  </si>
  <si>
    <t>TUBO DE CONCRETO PARA REDES COLETORAS DE ÁGUAS PLUVIAIS, DIÂMETRO DE 800 MM, JUNTA RÍGIDA, INSTALADO EM LOCAL COM ALTO NÍVEL DE INTERFERÊNCIAS - FORNECIMENTO E ASSENTAMENTO. AF_12/2015</t>
  </si>
  <si>
    <t>49,00</t>
  </si>
  <si>
    <t xml:space="preserve"> 10.1.2.15 </t>
  </si>
  <si>
    <t xml:space="preserve"> 90728 </t>
  </si>
  <si>
    <t>JUNTA ARGAMASSADA ENTRE TUBO DN 300 MM E O POÇO DE VISITA/ CAIXA DE CONCRETO OU ALVENARIA EM REDES. AF_01/2021</t>
  </si>
  <si>
    <t>50,00</t>
  </si>
  <si>
    <t xml:space="preserve"> 10.1.2.16 </t>
  </si>
  <si>
    <t xml:space="preserve"> 90732 </t>
  </si>
  <si>
    <t>JUNTA ARGAMASSADA ENTRE TUBO DN 600 MM E O POÇO DE VISITA/ CAIXA DE CONCRETO OU ALVENARIA EM REDES DE ESGOTO. AF_01/2021</t>
  </si>
  <si>
    <t>67,00</t>
  </si>
  <si>
    <t xml:space="preserve"> 10.1.2.17 </t>
  </si>
  <si>
    <t xml:space="preserve"> 102265 </t>
  </si>
  <si>
    <t>JUNTA ARGAMASSADA ENTRE TUBO DN 800 MM E O POÇO DE VISITA/ CAIXA DE CONCRETO OU ALVENARIA EM REDES DE ESGOTO. AF_01/2021</t>
  </si>
  <si>
    <t xml:space="preserve"> 10.1.2.18 </t>
  </si>
  <si>
    <t xml:space="preserve"> SESC-URB-056 </t>
  </si>
  <si>
    <t>REMOCAO DE ESCORAMENTO VALAS H=1,60m</t>
  </si>
  <si>
    <t>510,46</t>
  </si>
  <si>
    <t xml:space="preserve"> 10.1.2.19 </t>
  </si>
  <si>
    <t xml:space="preserve"> 93382 </t>
  </si>
  <si>
    <t>REATERRO MANUAL DE VALAS COM COMPACTAÇÃO MECANIZADA. AF_04/2016</t>
  </si>
  <si>
    <t>1.126,04</t>
  </si>
  <si>
    <t xml:space="preserve"> 10.1.2.20 </t>
  </si>
  <si>
    <t xml:space="preserve"> 96399 </t>
  </si>
  <si>
    <t>EXECUÇÃO E COMPACTAÇÃO DE BASE E OU SUB BASE PARA PAVIMENTAÇÃO DE PEDRA RACHÃO  - EXCLUSIVE CARGA E TRANSPORTE. AF_11/2019</t>
  </si>
  <si>
    <t xml:space="preserve"> 10.1.2.21 </t>
  </si>
  <si>
    <t xml:space="preserve"> SESC-TEC-21 </t>
  </si>
  <si>
    <t>TESTE DE ESTANQUEIDADE DAS INSTALAÇÕES HIDRÁULICAS</t>
  </si>
  <si>
    <t>740,08</t>
  </si>
  <si>
    <t xml:space="preserve"> 10.1.3 </t>
  </si>
  <si>
    <t>CAIXAS DE PASSAGEM PARA REDE DE DRENAGEM</t>
  </si>
  <si>
    <t xml:space="preserve"> 10.1.3.1 </t>
  </si>
  <si>
    <t>5,50</t>
  </si>
  <si>
    <t xml:space="preserve"> 10.1.3.2 </t>
  </si>
  <si>
    <t>3,10</t>
  </si>
  <si>
    <t xml:space="preserve"> 10.1.3.3 </t>
  </si>
  <si>
    <t>5,44</t>
  </si>
  <si>
    <t xml:space="preserve"> 10.1.3.4 </t>
  </si>
  <si>
    <t>3,52</t>
  </si>
  <si>
    <t xml:space="preserve"> 10.1.3.5 </t>
  </si>
  <si>
    <t>12,80</t>
  </si>
  <si>
    <t xml:space="preserve"> 10.1.3.6 </t>
  </si>
  <si>
    <t>1,28</t>
  </si>
  <si>
    <t xml:space="preserve"> 10.1.3.7 </t>
  </si>
  <si>
    <t xml:space="preserve"> 100322 </t>
  </si>
  <si>
    <t>LASTRO COM MATERIAL GRANULAR (PEDRA BRITADA N.3), APLICADO EM PISOS OU LAJES SOBRE SOLO, ESPESSURA DE *10 CM*. AF_07/2019</t>
  </si>
  <si>
    <t xml:space="preserve"> 10.1.3.8 </t>
  </si>
  <si>
    <t xml:space="preserve"> SESC-DRE-098 </t>
  </si>
  <si>
    <t>CX PASSAGEM/INSPEÇÃO PRÉ FABRICADA CONCRETO 0,6X0,6X0,5 (CXLXH) DRENAGEM C/ GRELHA DE AÇO</t>
  </si>
  <si>
    <t xml:space="preserve"> 10.1.3.9 </t>
  </si>
  <si>
    <t xml:space="preserve"> SESC-DRE-101 </t>
  </si>
  <si>
    <t>ALTEAMENTO PARA CAIXA DE PASSAGEM/INSPEÇÃO TIJOLO MACIÇO 0,6X0,6 (CXL)</t>
  </si>
  <si>
    <t xml:space="preserve"> 10.1.3.10 </t>
  </si>
  <si>
    <t>9,60</t>
  </si>
  <si>
    <t xml:space="preserve"> 10.1.3.11 </t>
  </si>
  <si>
    <t>2,24</t>
  </si>
  <si>
    <t xml:space="preserve"> 10.1.4 </t>
  </si>
  <si>
    <t>POÇO DE VISITA PARA REDE DE DRENAGEM</t>
  </si>
  <si>
    <t xml:space="preserve"> 10.1.4.1 </t>
  </si>
  <si>
    <t>113,64</t>
  </si>
  <si>
    <t xml:space="preserve"> 10.1.4.2 </t>
  </si>
  <si>
    <t>157,49</t>
  </si>
  <si>
    <t xml:space="preserve"> 10.1.4.3 </t>
  </si>
  <si>
    <t>68,82</t>
  </si>
  <si>
    <t xml:space="preserve"> 10.1.4.4 </t>
  </si>
  <si>
    <t>6,88</t>
  </si>
  <si>
    <t xml:space="preserve"> 10.1.4.5 </t>
  </si>
  <si>
    <t xml:space="preserve"> 10.1.4.6 </t>
  </si>
  <si>
    <t xml:space="preserve"> SESC-DRE-084 </t>
  </si>
  <si>
    <t>POÇO DE VISITA TIPO A - PADRAO SUDECAP - D=  600 MM</t>
  </si>
  <si>
    <t xml:space="preserve"> 10.1.4.7 </t>
  </si>
  <si>
    <t xml:space="preserve"> SESC-DRE-100 </t>
  </si>
  <si>
    <t>POÇO DE VISITA TIPO A - PADRAO SUDECAP - D= 800 MM</t>
  </si>
  <si>
    <t xml:space="preserve"> 10.1.4.8 </t>
  </si>
  <si>
    <t xml:space="preserve"> SESC-DRE-099 </t>
  </si>
  <si>
    <t>POÇO DE VISITA TIPO B - PADRAO SUDECAP D=  600 MM</t>
  </si>
  <si>
    <t xml:space="preserve"> 10.1.4.9 </t>
  </si>
  <si>
    <t xml:space="preserve"> SESC-DRE-085 </t>
  </si>
  <si>
    <t>POÇO DE VISITA TIPO C - PADRAO SUDECAP - D=  600 MM</t>
  </si>
  <si>
    <t xml:space="preserve"> 10.1.4.10 </t>
  </si>
  <si>
    <t xml:space="preserve"> SESC-DRE-086 </t>
  </si>
  <si>
    <t>CHAMINE DE POÇO DE VISITA - PADRAO SUDECAP - TIPO B-ANEL CONCRETO CA-1, C/ DEGRAUS EM AÇO CA 25</t>
  </si>
  <si>
    <t>14,13</t>
  </si>
  <si>
    <t xml:space="preserve"> 10.1.4.11 </t>
  </si>
  <si>
    <t xml:space="preserve"> SESC-DRE-087 </t>
  </si>
  <si>
    <t>TAMPAO DE POÇO DE VISITA EM FERRO FUNDIDO NODULAR</t>
  </si>
  <si>
    <t>24,00</t>
  </si>
  <si>
    <t xml:space="preserve"> 10.1.4.12 </t>
  </si>
  <si>
    <t>154,00</t>
  </si>
  <si>
    <t xml:space="preserve"> 10.1.4.13 </t>
  </si>
  <si>
    <t>8,87</t>
  </si>
  <si>
    <t xml:space="preserve"> 10.1.4.14 </t>
  </si>
  <si>
    <t xml:space="preserve"> 10.1.5 </t>
  </si>
  <si>
    <t>BOCA DE LOBO PARA REDE DE DRANAGEM</t>
  </si>
  <si>
    <t xml:space="preserve"> 10.1.5.1 </t>
  </si>
  <si>
    <t>46,87</t>
  </si>
  <si>
    <t xml:space="preserve"> 10.1.5.2 </t>
  </si>
  <si>
    <t>40,50</t>
  </si>
  <si>
    <t xml:space="preserve"> 10.1.5.3 </t>
  </si>
  <si>
    <t>3,44</t>
  </si>
  <si>
    <t xml:space="preserve"> 10.1.5.4 </t>
  </si>
  <si>
    <t xml:space="preserve"> 10.1.5.5 </t>
  </si>
  <si>
    <t xml:space="preserve"> SESC-DRE-090 </t>
  </si>
  <si>
    <t>CANTONEIRA PARA BOCA DE LOBO - TIPO B (CONCRETO) - PADRAO SUDECAP</t>
  </si>
  <si>
    <t>27,00</t>
  </si>
  <si>
    <t xml:space="preserve"> 10.1.5.6 </t>
  </si>
  <si>
    <t xml:space="preserve"> SESC-DRE-089 </t>
  </si>
  <si>
    <t>CONJUNTO QUADRO E GRELHA PARA BOCA DE LOBO TIPO B (CONCRETO) - PADRAO SUDECAP</t>
  </si>
  <si>
    <t xml:space="preserve"> 10.1.5.7 </t>
  </si>
  <si>
    <t xml:space="preserve"> 97935 </t>
  </si>
  <si>
    <t>CAIXA PARA BOCA DE LOBO SIMPLES RETANGULAR, EM CONCRETO PRÉ-MOLDADO, DIMENSÕES INTERNAS: 0,6X1,0X1,2 M. AF_12/2020</t>
  </si>
  <si>
    <t>26,00</t>
  </si>
  <si>
    <t xml:space="preserve"> 10.1.5.8 </t>
  </si>
  <si>
    <t xml:space="preserve"> 97936 </t>
  </si>
  <si>
    <t>CAIXA PARA BOCA DE LOBO DUPLA RETANGULAR, EM CONCRETO PRÉ-MOLDADO, DIMENSÕES INTERNAS: 0,6X2,2X1,2 M. AF_12/2020</t>
  </si>
  <si>
    <t xml:space="preserve"> 10.1.5.9 </t>
  </si>
  <si>
    <t xml:space="preserve"> SESC-DRE-093 </t>
  </si>
  <si>
    <t>ALTEAMENTO DE CAIXA PARA BOCA DE LOBO SIMPLES / BLOCO DE CONCRETO</t>
  </si>
  <si>
    <t>13,00</t>
  </si>
  <si>
    <t xml:space="preserve"> 10.1.5.10 </t>
  </si>
  <si>
    <t xml:space="preserve"> SESC-DRE-102 </t>
  </si>
  <si>
    <t>ALTEAMENTO DE CAIXA PARA BOCA DE LOBO DUPLA / BLOCO DE CONCRETO</t>
  </si>
  <si>
    <t>0,50</t>
  </si>
  <si>
    <t xml:space="preserve"> 10.1.5.11 </t>
  </si>
  <si>
    <t>23,91</t>
  </si>
  <si>
    <t xml:space="preserve"> 10.1.6 </t>
  </si>
  <si>
    <t>CANALETAS PARA REDE DE DRENAGEM</t>
  </si>
  <si>
    <t xml:space="preserve"> 10.1.6.1 </t>
  </si>
  <si>
    <t>59,00</t>
  </si>
  <si>
    <t xml:space="preserve"> 10.1.6.2 </t>
  </si>
  <si>
    <t>134,64</t>
  </si>
  <si>
    <t xml:space="preserve"> 10.1.6.3 </t>
  </si>
  <si>
    <t>6,96</t>
  </si>
  <si>
    <t xml:space="preserve"> 10.1.6.4 </t>
  </si>
  <si>
    <t xml:space="preserve"> 102990 </t>
  </si>
  <si>
    <t>CANALETA MEIA CANA PRÉ-MOLDADA DE CONCRETO (D = 30 CM) - FORNECIMENTO E INSTALAÇÃO. AF_08/2021</t>
  </si>
  <si>
    <t>35,00</t>
  </si>
  <si>
    <t xml:space="preserve"> 10.1.6.5 </t>
  </si>
  <si>
    <t xml:space="preserve"> 102993 </t>
  </si>
  <si>
    <t>CANALETA MEIA CANA PRÉ-MOLDADA DE CONCRETO (D = 60 CM) - FORNECIMENTO E INSTALAÇÃO. AF_08/2021</t>
  </si>
  <si>
    <t xml:space="preserve"> 10.1.6.6 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</si>
  <si>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</si>
  <si>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</si>
  <si>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10.1.7 </t>
  </si>
  <si>
    <t>CAIXA DETENTORA DE ÁGUA PLUVIAL PARA REDE DE DRENAGEM</t>
  </si>
  <si>
    <t xml:space="preserve"> 10.1.7.1 </t>
  </si>
  <si>
    <t>TRABALHOS EM TERRA</t>
  </si>
  <si>
    <t xml:space="preserve"> 10.1.7.1.1 </t>
  </si>
  <si>
    <t>223,00</t>
  </si>
  <si>
    <t xml:space="preserve"> 10.1.7.1.2 </t>
  </si>
  <si>
    <t xml:space="preserve"> 101585 </t>
  </si>
  <si>
    <t>ESCORAMENTO DE VALA, TIPO CONTÍNUO, COM PROFUNDIDADE DE 1,5 A 3,0 M, LARGURA MAIOR OU IGUAL A 1,5 M E MENOR QUE 2,5 M. AF_08/2020</t>
  </si>
  <si>
    <t>110,26</t>
  </si>
  <si>
    <t xml:space="preserve"> 10.1.7.1.3 </t>
  </si>
  <si>
    <t>50,41</t>
  </si>
  <si>
    <t xml:space="preserve"> 10.1.7.1.4 </t>
  </si>
  <si>
    <t xml:space="preserve"> 96622 </t>
  </si>
  <si>
    <t>LASTRO COM MATERIAL GRANULAR, APLICADO EM PISOS OU LAJES SOBRE SOLO, ESPESSURA DE *5 CM*. AF_08/2017</t>
  </si>
  <si>
    <t>5,04</t>
  </si>
  <si>
    <t xml:space="preserve"> 10.1.7.1.5 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</si>
  <si>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</si>
  <si>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</si>
  <si>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10.1.7.1.6 </t>
  </si>
  <si>
    <t xml:space="preserve"> 96620 </t>
  </si>
  <si>
    <t>LASTRO DE CONCRETO MAGRO, APLICADO EM PISOS, LAJES SOBRE SOLO OU RADIERS. AF_08/2017</t>
  </si>
  <si>
    <t xml:space="preserve"> 10.1.7.1.7 </t>
  </si>
  <si>
    <t>29,20</t>
  </si>
  <si>
    <t xml:space="preserve"> 10.1.7.1.8 </t>
  </si>
  <si>
    <t>44,73</t>
  </si>
  <si>
    <t xml:space="preserve"> 10.1.7.1.9 </t>
  </si>
  <si>
    <t xml:space="preserve"> 10.1.7.2 </t>
  </si>
  <si>
    <t>FUNDAÇÃO PROFUNDA (ESTACAS)</t>
  </si>
  <si>
    <t xml:space="preserve"> 10.1.7.2.1 </t>
  </si>
  <si>
    <t xml:space="preserve"> SESC-FUN-106 </t>
  </si>
  <si>
    <t>ESTACA HELICE CONTINUA DN40, PERFURACAO E CONCRETO ATE 20M</t>
  </si>
  <si>
    <t xml:space="preserve"> 10.1.7.2.2 </t>
  </si>
  <si>
    <t xml:space="preserve"> 95578 </t>
  </si>
  <si>
    <t>MONTAGEM DE ARMADURA DE ESTACAS, DIÂMETRO = 12,5 MM. AF_09/2021_PS</t>
  </si>
  <si>
    <t>KG</t>
  </si>
  <si>
    <t>496,80</t>
  </si>
  <si>
    <t xml:space="preserve"> 10.1.7.2.3 </t>
  </si>
  <si>
    <t xml:space="preserve"> 95601 </t>
  </si>
  <si>
    <t>ARRASAMENTO MECANICO DE ESTACA DE CONCRETO ARMADO, DIAMETROS DE ATÉ 40 CM. AF_05/2021</t>
  </si>
  <si>
    <t xml:space="preserve"> 10.1.7.2.4 </t>
  </si>
  <si>
    <t xml:space="preserve"> SESC-FUN-107 </t>
  </si>
  <si>
    <t>MOBILIZAÇAO E DESMOBILIZAÇAO DE EQUIPAMENTO</t>
  </si>
  <si>
    <t xml:space="preserve"> 10.1.7.3 </t>
  </si>
  <si>
    <t>FUNDAÇÕES SUPERFICIAIS (BLOCOS/CINTAS/RADIER)</t>
  </si>
  <si>
    <t xml:space="preserve"> 10.1.7.3.1 </t>
  </si>
  <si>
    <t>RADIER</t>
  </si>
  <si>
    <t xml:space="preserve"> 10.1.7.3.1.1 </t>
  </si>
  <si>
    <t xml:space="preserve"> 97087 </t>
  </si>
  <si>
    <t>CAMADA SEPARADORA PARA EXECUÇÃO DE RADIER, PISO DE CONCRETO OU LAJE SOBRE SOLO, EM LONA PLÁSTICA. AF_09/2021</t>
  </si>
  <si>
    <t>61,00</t>
  </si>
  <si>
    <t xml:space="preserve"> 10.1.7.3.1.2 </t>
  </si>
  <si>
    <t xml:space="preserve"> 97086 </t>
  </si>
  <si>
    <t>FABRICAÇÃO, MONTAGEM E DESMONTAGEM DE FORMA PARA RADIER, PISO DE CONCRETO OU LAJE SOBRE SOLO, EM MADEIRA SERRADA, 4 UTILIZAÇÕES. AF_09/2021</t>
  </si>
  <si>
    <t>34,44</t>
  </si>
  <si>
    <t xml:space="preserve"> 10.1.7.3.1.3 </t>
  </si>
  <si>
    <t xml:space="preserve"> 92770 </t>
  </si>
  <si>
    <t>ARMAÇÃO DE LAJE DE ESTRUTURA CONVENCIONAL DE CONCRETO ARMADO UTILIZANDO AÇO CA-50 DE 8,0 MM - MONTAGEM. AF_06/2022</t>
  </si>
  <si>
    <t>546,70</t>
  </si>
  <si>
    <t xml:space="preserve"> 10.1.7.3.1.4 </t>
  </si>
  <si>
    <t xml:space="preserve"> 103675 </t>
  </si>
  <si>
    <t>CONCRETAGEM DE VIGAS E LAJES, FCK=25 MPA, PARA LAJES MACIÇAS OU NERVURADAS COM USO DE BOMBA - LANÇAMENTO, ADENSAMENTO E ACABAMENTO. AF_02/2022_PS</t>
  </si>
  <si>
    <t>6,50</t>
  </si>
  <si>
    <t xml:space="preserve"> 10.1.7.3.2 </t>
  </si>
  <si>
    <t>BLOCOS E VIGAS BALDRAME</t>
  </si>
  <si>
    <t xml:space="preserve"> 10.1.7.3.2.1 </t>
  </si>
  <si>
    <t xml:space="preserve"> 96540 </t>
  </si>
  <si>
    <t>FABRICAÇÃO, MONTAGEM E DESMONTAGEM DE FÔRMA PARA BLOCO DE COROAMENTO, EM CHAPA DE MADEIRA COMPENSADA RESINADA, E=17 MM, 4 UTILIZAÇÕES. AF_06/2017</t>
  </si>
  <si>
    <t>38,15</t>
  </si>
  <si>
    <t xml:space="preserve"> 10.1.7.3.2.2 </t>
  </si>
  <si>
    <t xml:space="preserve"> 96547 </t>
  </si>
  <si>
    <t>ARMAÇÃO DE BLOCO, VIGA BALDRAME OU SAPATA UTILIZANDO AÇO CA-50 DE 12,5 MM - MONTAGEM. AF_06/2017</t>
  </si>
  <si>
    <t>384,00</t>
  </si>
  <si>
    <t xml:space="preserve"> 10.1.7.3.2.3 </t>
  </si>
  <si>
    <t xml:space="preserve"> 96557 </t>
  </si>
  <si>
    <t>CONCRETAGEM DE BLOCOS DE COROAMENTO E VIGAS BALDRAMES, FCK 30 MPA, COM USO DE BOMBA  LANÇAMENTO, ADENSAMENTO E ACABAMENTO. AF_06/2017</t>
  </si>
  <si>
    <t>4,96</t>
  </si>
  <si>
    <t xml:space="preserve"> 10.1.7.3.2.4 </t>
  </si>
  <si>
    <t xml:space="preserve"> 98562 </t>
  </si>
  <si>
    <t>IMPERMEABILIZAÇÃO DE FLOREIRA OU VIGA BALDRAME COM ARGAMASSA DE CIMENTO E AREIA, COM ADITIVO IMPERMEABILIZANTE, E = 2 CM. AF_06/2018</t>
  </si>
  <si>
    <t xml:space="preserve"> 10.1.7.4 </t>
  </si>
  <si>
    <t>ESTRUTURA INTERMEDIÁRIA (PAREDE/PILARES)</t>
  </si>
  <si>
    <t xml:space="preserve"> 10.1.7.4.1 </t>
  </si>
  <si>
    <t xml:space="preserve"> 92265 </t>
  </si>
  <si>
    <t>FABRICAÇÃO DE FÔRMA PARA VIGAS, EM CHAPA DE MADEIRA COMPENSADA RESINADA, E = 17 MM. AF_09/2020</t>
  </si>
  <si>
    <t>208,26</t>
  </si>
  <si>
    <t xml:space="preserve"> 10.1.7.4.2 </t>
  </si>
  <si>
    <t xml:space="preserve"> 91602 </t>
  </si>
  <si>
    <t>ARMAÇÃO DO SISTEMA DE PAREDES DE CONCRETO, EXECUTADA COMO REFORÇO, VERGALHÃO DE 8,0 MM DE DIÂMETRO. AF_06/2019</t>
  </si>
  <si>
    <t>2.740,00</t>
  </si>
  <si>
    <t xml:space="preserve"> 10.1.7.4.3 </t>
  </si>
  <si>
    <t xml:space="preserve"> 103684 </t>
  </si>
  <si>
    <t>CONCRETAGEM DE RESERVATÓRIOS, FCK=25 MPA, COM USO DE BOMBA - LANÇAMENTO, ADENSAMENTO E ACABAMENTO. AF_02/2022_PS</t>
  </si>
  <si>
    <t>31,23</t>
  </si>
  <si>
    <t xml:space="preserve"> 10.1.7.4.4 </t>
  </si>
  <si>
    <t xml:space="preserve"> SESC-SER-078 </t>
  </si>
  <si>
    <t>ESCADA MARINHEIRO-TB GALV.D=3/4" C/ GRADIL-TIPO 2</t>
  </si>
  <si>
    <t>3,25</t>
  </si>
  <si>
    <t xml:space="preserve"> 10.1.7.4.5 </t>
  </si>
  <si>
    <t xml:space="preserve"> 99319 </t>
  </si>
  <si>
    <t>CHAMINÉ CIRCULAR PARA POÇO DE VISITA PARA DRENAGEM, EM ALVENARIA COM TIJOLOS CERÂMICOS MACIÇOS, DIÂMETRO INTERNO = 0,6 M. AF_12/2020</t>
  </si>
  <si>
    <t>0,40</t>
  </si>
  <si>
    <t xml:space="preserve"> 10.1.7.4.6 </t>
  </si>
  <si>
    <t xml:space="preserve"> 98114 </t>
  </si>
  <si>
    <t>TAMPA CIRCULAR PARA ESGOTO E DRENAGEM, EM FERRO FUNDIDO, DIÂMETRO INTERNO = 0,6 M. AF_12/2020</t>
  </si>
  <si>
    <t xml:space="preserve"> 10.1.7.5 </t>
  </si>
  <si>
    <t>ESTRUTURA SUPERIOR (LAJE/VIGAS)</t>
  </si>
  <si>
    <t xml:space="preserve"> 10.1.7.5.1 </t>
  </si>
  <si>
    <t xml:space="preserve"> 103760 </t>
  </si>
  <si>
    <t>MONTAGEM E DESMONTAGEM DE FÔRMA DE LAJE MACIÇA, PÉ-DIREITO SIMPLES, EM CHAPA DE MADEIRA COMPENSADA RESINADA E CIMBRAMENTO DE MADEIRA, 2 UTILIZAÇÕES. AF_03/2022</t>
  </si>
  <si>
    <t>54,03</t>
  </si>
  <si>
    <t xml:space="preserve"> 10.1.7.5.2 </t>
  </si>
  <si>
    <t>591,20</t>
  </si>
  <si>
    <t xml:space="preserve"> 10.1.7.5.3 </t>
  </si>
  <si>
    <t>9,38</t>
  </si>
  <si>
    <t xml:space="preserve"> 10.1.8 </t>
  </si>
  <si>
    <t>IMPERMEABILIZAÇÃO EXTERNA (PV'S / CAIXAS / RESERVATÓRIO)</t>
  </si>
  <si>
    <t xml:space="preserve"> 10.1.8.1 </t>
  </si>
  <si>
    <t xml:space="preserve"> 98554 </t>
  </si>
  <si>
    <t>IMPERMEABILIZAÇÃO DE SUPERFÍCIE COM MEMBRANA À BASE DE RESINA ACRÍLICA, 3 DEMÃOS. AF_06/2018</t>
  </si>
  <si>
    <t>694,42</t>
  </si>
  <si>
    <t xml:space="preserve"> 10.1.9 </t>
  </si>
  <si>
    <t>PASSEIO / PAVIMENTAÇÃO / REVESTIMENTOS EXTERNOS (RECOMPOSIÇÃO)</t>
  </si>
  <si>
    <t xml:space="preserve"> 10.1.9.1 </t>
  </si>
  <si>
    <t xml:space="preserve"> 94996 </t>
  </si>
  <si>
    <t>EXECUÇÃO DE PASSEIO (CALÇADA) OU PISO DE CONCRETO COM CONCRETO MOLDADO IN LOCO, FEITO EM OBRA, ACABAMENTO CONVENCIONAL, ESPESSURA 10 CM, ARMADO. AF_07/2016</t>
  </si>
  <si>
    <t>69,46</t>
  </si>
  <si>
    <t xml:space="preserve"> 10.1.9.2 </t>
  </si>
  <si>
    <t xml:space="preserve"> SESC-URB-005 </t>
  </si>
  <si>
    <t>ACABAMENTO VASSOURADO EM PISO DE CONCRETO</t>
  </si>
  <si>
    <t xml:space="preserve"> 10.1.9.3 </t>
  </si>
  <si>
    <t xml:space="preserve"> SESC-REV-139 </t>
  </si>
  <si>
    <t>REVESTIMENTO DE PISO OU PAREDE COM PEDRA MIRACEMA, APLICADA COM ARGAMASSA ACII</t>
  </si>
  <si>
    <t>7,76</t>
  </si>
  <si>
    <t xml:space="preserve"> 10.1.9.4 </t>
  </si>
  <si>
    <t xml:space="preserve"> 101814 </t>
  </si>
  <si>
    <t>RECOMPOSIÇÃO DE PAVIMENTOS EM PEDRA POLIÉDRICA, REJUNTAMENTO COM PÓ DE PEDRA, COM REAPROVEITAMENTO DAS PEDRAS POLIÉDRICAS PARA O FECHAMENTO DE VALAS - INCLUSO RETIRADA E COLOCAÇÃO DO MATERIAL. AF_12/2020</t>
  </si>
  <si>
    <t>830,88</t>
  </si>
  <si>
    <t xml:space="preserve"> 10.1.10 </t>
  </si>
  <si>
    <t>MEIO FIO E CORDÃO E SARJETA</t>
  </si>
  <si>
    <t xml:space="preserve"> 10.1.10.1 </t>
  </si>
  <si>
    <t xml:space="preserve"> 94277 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</si>
  <si>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</si>
  <si>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>34,80</t>
  </si>
  <si>
    <t xml:space="preserve"> 10.1.10.2 </t>
  </si>
  <si>
    <t xml:space="preserve"> SESC-DRE-104 </t>
  </si>
  <si>
    <t>SAJETA - TIPO B - (50X10)CM PADRÃO SUDECAP (REBAIXO/ENGOLIMENTO BOCA DE LOBO)</t>
  </si>
  <si>
    <t>82,50</t>
  </si>
  <si>
    <t xml:space="preserve"> 10.1.11 </t>
  </si>
  <si>
    <t>BOTA FORA DE MATERIAL</t>
  </si>
  <si>
    <t xml:space="preserve"> 10.1.11.1 </t>
  </si>
  <si>
    <t xml:space="preserve"> SESC-SPR-019 </t>
  </si>
  <si>
    <t>CARGA E DESCARGA MANUAL DE ENTULHO EM CAÇAMBA (ENTULHO DEMOLIÇÃO SUPERFICIAL)</t>
  </si>
  <si>
    <t>118,00</t>
  </si>
  <si>
    <t xml:space="preserve"> 10.1.11.2 </t>
  </si>
  <si>
    <t xml:space="preserve"> SESC-SPR-022 </t>
  </si>
  <si>
    <t>TRANSPORTE DE MAT.DE QUALQUER NATUREZA EM CAÇAMBA DE 5M³</t>
  </si>
  <si>
    <t xml:space="preserve"> 10.1.11.3 </t>
  </si>
  <si>
    <t xml:space="preserve"> 100978 </t>
  </si>
  <si>
    <t>CARGA, MANOBRA E DESCARGA DE SOLOS E MATERIAIS GRANULARES EM CAMINHÃO BASCULANTE 10 M³ - CARGA COM ESCAVADEIRA HIDRÁULICA (CAÇAMBA DE 1,20 M³ / 155 HP) E DESCARGA LIVRE (UNIDADE: M3). AF_07/2020</t>
  </si>
  <si>
    <t>580,00</t>
  </si>
  <si>
    <t xml:space="preserve"> 10.1.11.4 </t>
  </si>
  <si>
    <t xml:space="preserve"> 95875 </t>
  </si>
  <si>
    <t>TRANSPORTE COM CAMINHÃO BASCULANTE DE 10 M³, EM VIA URBANA PAVIMENTADA, DMT ATÉ 30 KM (UNIDADE: M3XKM). AF_07/2020</t>
  </si>
  <si>
    <t>M3XKM</t>
  </si>
  <si>
    <t>17.400,00</t>
  </si>
  <si>
    <t xml:space="preserve"> 10.1.11.5 </t>
  </si>
  <si>
    <t xml:space="preserve"> 100248 </t>
  </si>
  <si>
    <t>TRANSPORTE HORIZONTAL MANUAL, DE TUBO DE PVC SÉRIE NORMAL - ESGOTO PREDIAL, OU REFORÇADO PARA ESGOTO OU ÁGUAS PLUVIAIS PREDIAL, COM DIÂMETRO MAIOR QUE 100 MM E MENOR OU IGUAL A 150 MM (UNIDADE: MXKM). AF_07/2019</t>
  </si>
  <si>
    <t>MXKM</t>
  </si>
  <si>
    <t xml:space="preserve"> 10.2 </t>
  </si>
  <si>
    <t>REDE DE ESGOTO</t>
  </si>
  <si>
    <t xml:space="preserve"> 10.2.1 </t>
  </si>
  <si>
    <t xml:space="preserve"> 10.2.1.1 </t>
  </si>
  <si>
    <t>554,00</t>
  </si>
  <si>
    <t xml:space="preserve"> 10.2.1.2 </t>
  </si>
  <si>
    <t xml:space="preserve"> 10.2.1.3 </t>
  </si>
  <si>
    <t>8,73</t>
  </si>
  <si>
    <t xml:space="preserve"> 10.2.1.4 </t>
  </si>
  <si>
    <t xml:space="preserve"> 10.2.1.5 </t>
  </si>
  <si>
    <t>86,00</t>
  </si>
  <si>
    <t xml:space="preserve"> 10.2.1.6 </t>
  </si>
  <si>
    <t xml:space="preserve"> 10.2.1.7 </t>
  </si>
  <si>
    <t xml:space="preserve"> 10.2.1.8 </t>
  </si>
  <si>
    <t xml:space="preserve"> 10.2.1.9 </t>
  </si>
  <si>
    <t>8,35</t>
  </si>
  <si>
    <t xml:space="preserve"> 10.2.2 </t>
  </si>
  <si>
    <t>TUBULAÇÃO PARA REDE DE ESGOTO</t>
  </si>
  <si>
    <t xml:space="preserve"> 10.2.2.1 </t>
  </si>
  <si>
    <t>175,86</t>
  </si>
  <si>
    <t xml:space="preserve"> 10.2.2.2 </t>
  </si>
  <si>
    <t>691,64</t>
  </si>
  <si>
    <t xml:space="preserve"> 10.2.2.3 </t>
  </si>
  <si>
    <t>456,80</t>
  </si>
  <si>
    <t xml:space="preserve"> 10.2.2.4 </t>
  </si>
  <si>
    <t>416,65</t>
  </si>
  <si>
    <t xml:space="preserve"> 10.2.2.5 </t>
  </si>
  <si>
    <t xml:space="preserve"> 10.2.2.6 </t>
  </si>
  <si>
    <t>755,80</t>
  </si>
  <si>
    <t xml:space="preserve"> 10.2.2.7 </t>
  </si>
  <si>
    <t xml:space="preserve"> 10.2.2.8 </t>
  </si>
  <si>
    <t>75,96</t>
  </si>
  <si>
    <t xml:space="preserve"> 10.2.2.9 </t>
  </si>
  <si>
    <t xml:space="preserve"> SESC-HID-266 </t>
  </si>
  <si>
    <t>TUBO DE PVC PARA REDE COLETORA DE ESGOTO DE PAREDE MACIÇA, DN 100 MM, JUNTA ELÁSTICA - FORNECIMENTO E ASSENTAMENTO. INCLUSIVE CONEXÕES</t>
  </si>
  <si>
    <t>93,08</t>
  </si>
  <si>
    <t xml:space="preserve"> 10.2.2.10 </t>
  </si>
  <si>
    <t xml:space="preserve"> SESC-HID-267 </t>
  </si>
  <si>
    <t>TUBO DE PVC PARA REDE COLETORA DE ESGOTO DE PAREDE MACIÇA, DN 150 MM, JUNTA ELÁSTICA  - FORNECIMENTO E ASSENTAMENTO. INCLUSIVE CONEXÕES</t>
  </si>
  <si>
    <t>737,47</t>
  </si>
  <si>
    <t xml:space="preserve"> 10.2.2.11 </t>
  </si>
  <si>
    <t xml:space="preserve"> SESC-HID-061 </t>
  </si>
  <si>
    <t>TUBO DE PVC PARA REDE COLETORA DE ESGOTO DE PAREDE MACIÇA, DN 200 MM, JUNTA ELÁSTICA - FORNECIMENTO E ASSENTAMENTO. INCLUSIVE CONEXÕES</t>
  </si>
  <si>
    <t>429,11</t>
  </si>
  <si>
    <t xml:space="preserve"> 10.2.2.12 </t>
  </si>
  <si>
    <t xml:space="preserve"> 90724 </t>
  </si>
  <si>
    <t>JUNTA ARGAMASSADA ENTRE TUBO DN 100 MM E O POÇO DE VISITA/ CAIXA DE CONCRETO OU ALVENARIA EM REDES DE ESGOTO. AF_01/2021</t>
  </si>
  <si>
    <t>29,00</t>
  </si>
  <si>
    <t xml:space="preserve"> 10.2.2.13 </t>
  </si>
  <si>
    <t xml:space="preserve"> 90725 </t>
  </si>
  <si>
    <t>JUNTA ARGAMASSADA ENTRE TUBO DN 150 MM E O POÇO DE VISITA/ CAIXA DE CONCRETO OU ALVENARIA EM REDES DE ESGOTO. AF_01/2021</t>
  </si>
  <si>
    <t>28,00</t>
  </si>
  <si>
    <t xml:space="preserve"> 10.2.2.14 </t>
  </si>
  <si>
    <t xml:space="preserve"> 90726 </t>
  </si>
  <si>
    <t>JUNTA ARGAMASSADA ENTRE TUBO DN 200 MM E O POÇO/ CAIXA DE CONCRETO OU ALVENARIA EM REDES DE ESGOTO. AF_01/2021</t>
  </si>
  <si>
    <t>17,00</t>
  </si>
  <si>
    <t xml:space="preserve"> 10.2.2.15 </t>
  </si>
  <si>
    <t>766,00</t>
  </si>
  <si>
    <t xml:space="preserve"> 10.2.2.16 </t>
  </si>
  <si>
    <t xml:space="preserve"> 10.2.2.17 </t>
  </si>
  <si>
    <t xml:space="preserve"> SESC-TEC-013 </t>
  </si>
  <si>
    <t>TESTE DE ESTANQUEIDADE DA REDE DE ESGOTO</t>
  </si>
  <si>
    <t>1.260,00</t>
  </si>
  <si>
    <t xml:space="preserve"> 10.2.3 </t>
  </si>
  <si>
    <t>CAIXA DE PASSAGEM/INSPEÇÃO PARA REDE DE ESGOTO</t>
  </si>
  <si>
    <t xml:space="preserve"> 10.2.3.1 </t>
  </si>
  <si>
    <t>9,17</t>
  </si>
  <si>
    <t xml:space="preserve"> 10.2.3.2 </t>
  </si>
  <si>
    <t>1,04</t>
  </si>
  <si>
    <t xml:space="preserve"> 10.2.3.3 </t>
  </si>
  <si>
    <t>3,40</t>
  </si>
  <si>
    <t xml:space="preserve"> 10.2.3.4 </t>
  </si>
  <si>
    <t>12,15</t>
  </si>
  <si>
    <t xml:space="preserve"> 10.2.3.5 </t>
  </si>
  <si>
    <t>1,23</t>
  </si>
  <si>
    <t xml:space="preserve"> 10.2.3.6 </t>
  </si>
  <si>
    <t xml:space="preserve"> 10.2.3.7 </t>
  </si>
  <si>
    <t xml:space="preserve"> 97897 </t>
  </si>
  <si>
    <t>CAIXA ENTERRADA HIDRÁULICA RETANGULAR, EM CONCRETO PRÉ-MOLDADO, DIMENSÕES INTERNAS: 0,6X0,6X0,5 M. AF_12/2020</t>
  </si>
  <si>
    <t xml:space="preserve"> 10.2.3.8 </t>
  </si>
  <si>
    <t xml:space="preserve"> 97898 </t>
  </si>
  <si>
    <t>CAIXA ENTERRADA HIDRÁULICA RETANGULAR, EM CONCRETO PRÉ-MOLDADO, DIMENSÕES INTERNAS: 0,8X0,8X0,5 M. AF_12/2020</t>
  </si>
  <si>
    <t>7,00</t>
  </si>
  <si>
    <t xml:space="preserve"> 10.2.3.9 </t>
  </si>
  <si>
    <t xml:space="preserve"> SESC-HID-259 </t>
  </si>
  <si>
    <t xml:space="preserve"> 10.2.3.10 </t>
  </si>
  <si>
    <t xml:space="preserve"> SESC-HID-268 </t>
  </si>
  <si>
    <t>ALTEAMENTO PARA CAIXA DE PASSAGEM/INSPEÇÃO TIJOLO MACIÇO 0,8X0,8 (CXL)</t>
  </si>
  <si>
    <t xml:space="preserve"> 10.2.3.11 </t>
  </si>
  <si>
    <t>2,46</t>
  </si>
  <si>
    <t xml:space="preserve"> 10.2.4 </t>
  </si>
  <si>
    <t>POÇO DE VISITA PARA REDE DE ESGOTO</t>
  </si>
  <si>
    <t xml:space="preserve"> 10.2.4.1 </t>
  </si>
  <si>
    <t>19,03</t>
  </si>
  <si>
    <t xml:space="preserve"> 10.2.4.2 </t>
  </si>
  <si>
    <t xml:space="preserve"> 10.2.4.3 </t>
  </si>
  <si>
    <t>14,17</t>
  </si>
  <si>
    <t xml:space="preserve"> 10.2.4.4 </t>
  </si>
  <si>
    <t xml:space="preserve"> 10.2.4.5 </t>
  </si>
  <si>
    <t>1,51</t>
  </si>
  <si>
    <t xml:space="preserve"> 10.2.4.6 </t>
  </si>
  <si>
    <t xml:space="preserve"> 10.2.4.7 </t>
  </si>
  <si>
    <t xml:space="preserve"> SESC-HID-207 </t>
  </si>
  <si>
    <t>PV H=1,0M,(BALAO 0,60)COPASA 062/1 NA 104 EM ANEIS - INCL. FORNEC. DO ANEL/TAMPAO/LAJE</t>
  </si>
  <si>
    <t>30,00</t>
  </si>
  <si>
    <t xml:space="preserve"> 10.2.4.8 </t>
  </si>
  <si>
    <t xml:space="preserve"> SESC-HID-208 </t>
  </si>
  <si>
    <t>ADICIONAL DE PREÇO P/ ACRESCIMO DE ALTURA PV 0,6M</t>
  </si>
  <si>
    <t>10,87</t>
  </si>
  <si>
    <t xml:space="preserve"> 10.2.4.9 </t>
  </si>
  <si>
    <t>5,97</t>
  </si>
  <si>
    <t xml:space="preserve"> 10.2.5 </t>
  </si>
  <si>
    <t>CAIXAS DE GORDURA E AMOSTRAGEM</t>
  </si>
  <si>
    <t xml:space="preserve"> 10.2.5.1 </t>
  </si>
  <si>
    <t>2,04</t>
  </si>
  <si>
    <t xml:space="preserve"> 10.2.5.2 </t>
  </si>
  <si>
    <t>3,05</t>
  </si>
  <si>
    <t xml:space="preserve"> 10.2.5.3 </t>
  </si>
  <si>
    <t>0,30</t>
  </si>
  <si>
    <t xml:space="preserve"> 10.2.5.4 </t>
  </si>
  <si>
    <t xml:space="preserve"> 98107 </t>
  </si>
  <si>
    <t>CAIXA DE GORDURA SIMPLES (CAPACIDADE: 36 L), RETANGULAR, EM ALVENARIA COM BLOCOS DE CONCRETO, DIMENSÕES INTERNAS = 0,2X0,4 M, ALTURA INTERNA = 0,8 M. AF_12/2020</t>
  </si>
  <si>
    <t xml:space="preserve"> 10.2.5.5 </t>
  </si>
  <si>
    <t xml:space="preserve"> SESC-HID-062 </t>
  </si>
  <si>
    <t>CAIXA DE GORDURA CIRCULAR, EM CONCRETO PRÉ-MOLDADO 63L, COM PROFUNDIDADE MÉDIA DE 0,69M E DIÂMETRO DE 0,60M, INCLUSIVE ESCAVAÇÃO, REATERRO, TRANSPORTE E RETIRADA DO MATERIAL ESCAVADO, TAMPÃO HERMÉTICO COM ALÇA MÓVEL, IMPERMEABILIZAÇÃO, VEDAÇÃO E DEMAIS ITENS CONFORME PROJETO.</t>
  </si>
  <si>
    <t xml:space="preserve"> 10.2.5.6 </t>
  </si>
  <si>
    <t xml:space="preserve"> 98108 </t>
  </si>
  <si>
    <t>CAIXA DE GORDURA DUPLA (CAPACIDADE: 126 L), RETANGULAR, EM ALVENARIA COM BLOCOS DE CONCRETO, DIMENSÕES INTERNAS = 0,4X0,7 M, ALTURA INTERNA = 0,8 M. AF_12/2020</t>
  </si>
  <si>
    <t xml:space="preserve"> 10.2.5.7 </t>
  </si>
  <si>
    <t xml:space="preserve"> SESC-HID-063 </t>
  </si>
  <si>
    <t>CAIXA DE ESGOTO DE INSPEÇÃO/PASSAGEM 40X40CM  EM CONCRETO PRÉ-MOLDADO, COM PROFUNDIDADE MÉDIA DE 0,47M  E TAMPA DE CONCRETO, INCLUSIVE ESCAVAÇÃO, REATERRO, TRANSPORTE, RETIRADA DO MATERIAL ESCAVADO E IMPERMEABILIZAÇÃO.</t>
  </si>
  <si>
    <t xml:space="preserve"> 10.2.5.8 </t>
  </si>
  <si>
    <t>0,86</t>
  </si>
  <si>
    <t xml:space="preserve"> 10.2.6 </t>
  </si>
  <si>
    <t>IMPERMEABILIZAÇÃO EXTERNA</t>
  </si>
  <si>
    <t xml:space="preserve"> 10.2.6.1 </t>
  </si>
  <si>
    <t>132,77</t>
  </si>
  <si>
    <t xml:space="preserve"> 10.2.7 </t>
  </si>
  <si>
    <t xml:space="preserve"> 10.2.7.1 </t>
  </si>
  <si>
    <t>121,00</t>
  </si>
  <si>
    <t xml:space="preserve"> 10.2.7.2 </t>
  </si>
  <si>
    <t xml:space="preserve"> 10.2.7.3 </t>
  </si>
  <si>
    <t xml:space="preserve"> 10.2.7.4 </t>
  </si>
  <si>
    <t>553,00</t>
  </si>
  <si>
    <t xml:space="preserve"> 10.2.7.5 </t>
  </si>
  <si>
    <t xml:space="preserve"> 100576 </t>
  </si>
  <si>
    <t>REGULARIZAÇÃO E COMPACTAÇÃO DE SUBLEITO DE SOLO  PREDOMINANTEMENTE ARGILOSO. AF_11/2019</t>
  </si>
  <si>
    <t xml:space="preserve"> 10.2.7.6 </t>
  </si>
  <si>
    <t xml:space="preserve"> 96396 </t>
  </si>
  <si>
    <t>EXECUÇÃO E COMPACTAÇÃO DE BASE E OU SUB BASE PARA PAVIMENTAÇÃO DE BRITA GRADUADA SIMPLES - EXCLUSIVE CARGA E TRANSPORTE. AF_11/2019</t>
  </si>
  <si>
    <t>1,50</t>
  </si>
  <si>
    <t xml:space="preserve"> 10.2.7.7 </t>
  </si>
  <si>
    <t xml:space="preserve"> 102100 </t>
  </si>
  <si>
    <t>EXECUÇÃO DE IMPRIMAÇÃO IMPERMEABILIZANTE COM ASFALTO DILUÍDO CM-30, PARA O FECHAMENTO DE VALAS. AF_12/2020</t>
  </si>
  <si>
    <t xml:space="preserve"> 10.2.7.8 </t>
  </si>
  <si>
    <t xml:space="preserve"> 102101 </t>
  </si>
  <si>
    <t>EXECUÇÃO DE PINTURA DE LIGAÇÃO COM EMULSÃO ASFÁLTICA RR-2C, PARA O FECHAMENTO DE VALAS. AF_12/2020</t>
  </si>
  <si>
    <t xml:space="preserve"> 10.2.7.9 </t>
  </si>
  <si>
    <t xml:space="preserve"> 95995 </t>
  </si>
  <si>
    <t>EXECUÇÃO DE PAVIMENTO COM APLICAÇÃO DE CONCRETO ASFÁLTICO, CAMADA DE ROLAMENTO - EXCLUSIVE CARGA E TRANSPORTE. AF_11/2019</t>
  </si>
  <si>
    <t xml:space="preserve"> 10.2.8 </t>
  </si>
  <si>
    <t xml:space="preserve"> 10.2.8.1 </t>
  </si>
  <si>
    <t xml:space="preserve"> 10.2.9 </t>
  </si>
  <si>
    <t xml:space="preserve"> 10.2.9.1 </t>
  </si>
  <si>
    <t>CARGA E DESCARGA MANUAL DE ENTULHO EM CAÇAMBA</t>
  </si>
  <si>
    <t>63,28</t>
  </si>
  <si>
    <t xml:space="preserve"> 10.2.9.2 </t>
  </si>
  <si>
    <t xml:space="preserve"> 10.2.9.3 </t>
  </si>
  <si>
    <t>210,00</t>
  </si>
  <si>
    <t xml:space="preserve"> 10.2.9.4 </t>
  </si>
  <si>
    <t>6.300,00</t>
  </si>
  <si>
    <t xml:space="preserve"> 10.2.9.5 </t>
  </si>
  <si>
    <t xml:space="preserve"> 11 </t>
  </si>
  <si>
    <t>LIMPEZA</t>
  </si>
  <si>
    <t xml:space="preserve"> 11.1 </t>
  </si>
  <si>
    <t>LIMPEZA DAS VIAS</t>
  </si>
  <si>
    <t xml:space="preserve"> 11.1.1 </t>
  </si>
  <si>
    <t xml:space="preserve"> SESC-CAN-030 </t>
  </si>
  <si>
    <t>LAVAGEM COM CAMINHÃO PIPA 10000L. AF_11/2016</t>
  </si>
  <si>
    <t>VG</t>
  </si>
  <si>
    <t xml:space="preserve"> 11.1.2 </t>
  </si>
  <si>
    <t>Totais -&gt;</t>
  </si>
  <si>
    <t>2.459.930,60</t>
  </si>
  <si>
    <t>Tipo de Licitação</t>
  </si>
  <si>
    <t>MENOR PREÇO</t>
  </si>
  <si>
    <t>Total sem BDI</t>
  </si>
  <si>
    <t>Abertura da Licitação</t>
  </si>
  <si>
    <t>Total do BDI</t>
  </si>
  <si>
    <t>Número do Processo Licitatório</t>
  </si>
  <si>
    <t/>
  </si>
  <si>
    <t>_______________________________________________________________
Vicente Queiroz
Fiscal de Projetos e Obras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</si>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</sst>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#,##0.00\ %"/>
  </numFmts>
  <fonts count="7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sz val="10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color rgb="FFFF0000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99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5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</cellStyleXfs>
  <cellXfs count="154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63" fillId="0" borderId="0" xfId="983"/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10" fontId="59" fillId="57" borderId="0" xfId="0" applyNumberFormat="1" applyFont="1" applyFill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/>
    <xf numFmtId="10" fontId="30" fillId="0" borderId="8" xfId="60" applyNumberFormat="1" applyFont="1" applyBorder="1" applyAlignment="1">
      <alignment horizontal="center"/>
    </xf>
    <xf numFmtId="0" fontId="61" fillId="0" borderId="8" xfId="0" applyFont="1" applyBorder="1" applyAlignment="1">
      <alignment horizontal="center" vertical="center"/>
    </xf>
    <xf numFmtId="0" fontId="61" fillId="0" borderId="8" xfId="0" applyFont="1" applyBorder="1" applyAlignment="1">
      <alignment vertical="center"/>
    </xf>
    <xf numFmtId="10" fontId="61" fillId="0" borderId="8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8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3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1" fillId="0" borderId="0" xfId="0" applyFont="1"/>
    <xf numFmtId="0" fontId="67" fillId="59" borderId="49" xfId="0" applyFont="1" applyFill="1" applyBorder="1" applyAlignment="1">
      <alignment horizontal="left" vertical="center" wrapText="1"/>
    </xf>
    <xf numFmtId="0" fontId="67" fillId="59" borderId="50" xfId="0" applyFont="1" applyFill="1" applyBorder="1" applyAlignment="1">
      <alignment horizontal="left" vertical="center" wrapText="1"/>
    </xf>
    <xf numFmtId="0" fontId="66" fillId="59" borderId="52" xfId="0" applyFont="1" applyFill="1" applyBorder="1" applyAlignment="1">
      <alignment horizontal="justify" vertical="center" wrapText="1"/>
    </xf>
    <xf numFmtId="0" fontId="66" fillId="59" borderId="52" xfId="0" applyFont="1" applyFill="1" applyBorder="1" applyAlignment="1">
      <alignment horizontal="left" vertical="center" wrapText="1"/>
    </xf>
    <xf numFmtId="0" fontId="66" fillId="59" borderId="52" xfId="0" applyFont="1" applyFill="1" applyBorder="1" applyAlignment="1">
      <alignment horizontal="center" vertical="center" wrapText="1"/>
    </xf>
    <xf numFmtId="0" fontId="68" fillId="60" borderId="51" xfId="0" applyFont="1" applyFill="1" applyBorder="1" applyAlignment="1">
      <alignment horizontal="center" vertical="center" wrapText="1"/>
    </xf>
    <xf numFmtId="0" fontId="69" fillId="60" borderId="52" xfId="0" applyFont="1" applyFill="1" applyBorder="1" applyAlignment="1">
      <alignment horizontal="center" vertical="center" wrapText="1"/>
    </xf>
    <xf numFmtId="0" fontId="69" fillId="0" borderId="53" xfId="0" applyFont="1" applyBorder="1" applyAlignment="1">
      <alignment horizontal="left" vertical="center" wrapText="1"/>
    </xf>
    <xf numFmtId="0" fontId="69" fillId="0" borderId="51" xfId="0" applyFont="1" applyBorder="1" applyAlignment="1">
      <alignment horizontal="left" vertical="center" wrapText="1"/>
    </xf>
    <xf numFmtId="0" fontId="69" fillId="0" borderId="52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justify" vertical="center" wrapText="1"/>
    </xf>
    <xf numFmtId="0" fontId="70" fillId="61" borderId="0" xfId="983" applyFont="1" applyFill="1" applyAlignment="1">
      <alignment horizontal="left" vertical="top" wrapText="1"/>
    </xf>
    <xf numFmtId="0" fontId="71" fillId="61" borderId="0" xfId="983" applyFont="1" applyFill="1" applyAlignment="1">
      <alignment horizontal="left" vertical="top" wrapText="1"/>
    </xf>
    <xf numFmtId="0" fontId="70" fillId="61" borderId="54" xfId="983" applyFont="1" applyFill="1" applyBorder="1" applyAlignment="1">
      <alignment horizontal="right" vertical="top" wrapText="1"/>
    </xf>
    <xf numFmtId="0" fontId="72" fillId="62" borderId="54" xfId="983" applyFont="1" applyFill="1" applyBorder="1" applyAlignment="1">
      <alignment horizontal="left" vertical="top" wrapText="1"/>
    </xf>
    <xf numFmtId="0" fontId="72" fillId="62" borderId="54" xfId="983" applyFont="1" applyFill="1" applyBorder="1" applyAlignment="1">
      <alignment horizontal="right" vertical="top" wrapText="1"/>
    </xf>
    <xf numFmtId="4" fontId="72" fillId="62" borderId="54" xfId="983" applyNumberFormat="1" applyFont="1" applyFill="1" applyBorder="1" applyAlignment="1">
      <alignment horizontal="right" vertical="top" wrapText="1"/>
    </xf>
    <xf numFmtId="170" fontId="72" fillId="62" borderId="54" xfId="983" applyNumberFormat="1" applyFont="1" applyFill="1" applyBorder="1" applyAlignment="1">
      <alignment horizontal="right" vertical="top" wrapText="1"/>
    </xf>
    <xf numFmtId="0" fontId="73" fillId="63" borderId="54" xfId="983" applyFont="1" applyFill="1" applyBorder="1" applyAlignment="1">
      <alignment horizontal="left" vertical="top" wrapText="1"/>
    </xf>
    <xf numFmtId="0" fontId="73" fillId="63" borderId="54" xfId="983" applyFont="1" applyFill="1" applyBorder="1" applyAlignment="1">
      <alignment horizontal="right" vertical="top" wrapText="1"/>
    </xf>
    <xf numFmtId="0" fontId="73" fillId="63" borderId="54" xfId="983" applyFont="1" applyFill="1" applyBorder="1" applyAlignment="1">
      <alignment horizontal="center" vertical="top" wrapText="1"/>
    </xf>
    <xf numFmtId="4" fontId="73" fillId="63" borderId="54" xfId="983" applyNumberFormat="1" applyFont="1" applyFill="1" applyBorder="1" applyAlignment="1">
      <alignment horizontal="right" vertical="top" wrapText="1"/>
    </xf>
    <xf numFmtId="170" fontId="73" fillId="63" borderId="54" xfId="983" applyNumberFormat="1" applyFont="1" applyFill="1" applyBorder="1" applyAlignment="1">
      <alignment horizontal="right" vertical="top" wrapText="1"/>
    </xf>
    <xf numFmtId="0" fontId="71" fillId="61" borderId="0" xfId="983" applyFont="1" applyFill="1" applyAlignment="1">
      <alignment horizontal="right" vertical="top" wrapText="1"/>
    </xf>
    <xf numFmtId="0" fontId="64" fillId="61" borderId="0" xfId="983" applyFont="1" applyFill="1" applyAlignment="1">
      <alignment horizontal="center" vertical="top" wrapText="1"/>
    </xf>
    <xf numFmtId="0" fontId="64" fillId="61" borderId="0" xfId="983" applyFont="1" applyFill="1" applyAlignment="1">
      <alignment horizontal="left" vertical="top" wrapText="1"/>
    </xf>
    <xf numFmtId="0" fontId="71" fillId="61" borderId="0" xfId="983" applyFont="1" applyFill="1" applyAlignment="1">
      <alignment horizontal="center" vertical="top" wrapText="1"/>
    </xf>
    <xf numFmtId="44" fontId="71" fillId="61" borderId="0" xfId="987" applyFont="1" applyFill="1" applyAlignment="1">
      <alignment horizontal="right" vertical="top" wrapText="1"/>
    </xf>
    <xf numFmtId="9" fontId="74" fillId="61" borderId="0" xfId="988" applyFont="1" applyFill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69" fillId="0" borderId="47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center" vertical="center" wrapText="1"/>
    </xf>
    <xf numFmtId="0" fontId="66" fillId="59" borderId="47" xfId="0" applyFont="1" applyFill="1" applyBorder="1" applyAlignment="1">
      <alignment horizontal="center" vertical="center" wrapText="1"/>
    </xf>
    <xf numFmtId="0" fontId="66" fillId="59" borderId="51" xfId="0" applyFont="1" applyFill="1" applyBorder="1" applyAlignment="1">
      <alignment horizontal="center" vertical="center" wrapText="1"/>
    </xf>
    <xf numFmtId="0" fontId="66" fillId="59" borderId="48" xfId="0" applyFont="1" applyFill="1" applyBorder="1" applyAlignment="1">
      <alignment horizontal="left" vertical="center" wrapText="1" indent="15"/>
    </xf>
    <xf numFmtId="0" fontId="66" fillId="59" borderId="49" xfId="0" applyFont="1" applyFill="1" applyBorder="1" applyAlignment="1">
      <alignment horizontal="left" vertical="center" wrapText="1" indent="15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70" fillId="61" borderId="0" xfId="983" applyFont="1" applyFill="1" applyAlignment="1">
      <alignment horizontal="left" vertical="top" wrapText="1"/>
    </xf>
    <xf numFmtId="0" fontId="71" fillId="61" borderId="0" xfId="983" applyFont="1" applyFill="1" applyAlignment="1">
      <alignment horizontal="left" vertical="top" wrapText="1"/>
    </xf>
    <xf numFmtId="0" fontId="70" fillId="61" borderId="0" xfId="983" applyFont="1" applyFill="1" applyAlignment="1">
      <alignment horizontal="center" wrapText="1"/>
    </xf>
    <xf numFmtId="0" fontId="63" fillId="0" borderId="0" xfId="983"/>
    <xf numFmtId="0" fontId="70" fillId="61" borderId="54" xfId="983" applyFont="1" applyFill="1" applyBorder="1" applyAlignment="1">
      <alignment horizontal="left" vertical="top" wrapText="1"/>
    </xf>
    <xf numFmtId="0" fontId="70" fillId="61" borderId="54" xfId="983" applyFont="1" applyFill="1" applyBorder="1" applyAlignment="1">
      <alignment horizontal="right" vertical="top" wrapText="1"/>
    </xf>
    <xf numFmtId="0" fontId="70" fillId="61" borderId="54" xfId="983" applyFont="1" applyFill="1" applyBorder="1" applyAlignment="1">
      <alignment horizontal="center" vertical="top" wrapText="1"/>
    </xf>
    <xf numFmtId="0" fontId="71" fillId="61" borderId="0" xfId="983" applyFont="1" applyFill="1" applyAlignment="1">
      <alignment horizontal="right" vertical="top" wrapText="1"/>
    </xf>
    <xf numFmtId="4" fontId="71" fillId="61" borderId="0" xfId="983" applyNumberFormat="1" applyFont="1" applyFill="1" applyAlignment="1">
      <alignment horizontal="right" vertical="top" wrapText="1"/>
    </xf>
    <xf numFmtId="0" fontId="64" fillId="61" borderId="0" xfId="983" applyFont="1" applyFill="1" applyAlignment="1">
      <alignment horizontal="center" vertical="top" wrapText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94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15" xfId="987" xr:uid="{FBE70E3E-BEBA-4B40-9ED3-D5611A7BEF8E}"/>
    <cellStyle name="Moeda 16" xfId="989" xr:uid="{F65E3B94-6C08-4F04-B1E9-EC1FB3A4A15F}"/>
    <cellStyle name="Moeda 17" xfId="991" xr:uid="{920D553A-EAA0-455A-8A8B-DE3B3C0A501E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10" xfId="993" xr:uid="{E70BF7A8-4F17-4EA0-8A60-EA696B6305CE}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Porcentagem 7" xfId="988" xr:uid="{8C6EB705-F334-4BF7-B0D4-F2A5259810B9}"/>
    <cellStyle name="Porcentagem 8" xfId="990" xr:uid="{C5A7B632-FF6E-4AC0-B105-6E71020C2BA2}"/>
    <cellStyle name="Porcentagem 9" xfId="992" xr:uid="{63C3115C-E956-4DFC-88C6-06F8DE0200BF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centeneto\Downloads\FR-01-IT-E-ENG-01%20-BDI%20e%20Equaliza&#231;&#245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2">
      <pivotArea dataOnly="0" labelOnly="1" grandRow="1" outline="0" fieldPosition="0"/>
    </format>
    <format dxfId="21">
      <pivotArea dataOnly="0" labelOnly="1" grandRow="1" outline="0" fieldPosition="0"/>
    </format>
    <format dxfId="20">
      <pivotArea grandRow="1" outline="0" collapsedLevelsAreSubtotals="1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outline="0" axis="axisValues" fieldPosition="0"/>
    </format>
    <format dxfId="12">
      <pivotArea dataOnly="0" labelOnly="1" grandRow="1" outline="0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dataOnly="0" labelOnly="1" grandRow="1" outline="0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6">
      <pivotArea field="1" type="button" dataOnly="0" labelOnly="1" outline="0" axis="axisRow" fieldPosition="0"/>
    </format>
    <format dxfId="25">
      <pivotArea dataOnly="0" labelOnly="1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18" t="s">
        <v>0</v>
      </c>
      <c r="B2" s="118"/>
      <c r="C2" s="118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88" t="s">
        <v>16</v>
      </c>
    </row>
    <row r="3" spans="2:10" ht="15.75" thickBot="1" x14ac:dyDescent="0.3"/>
    <row r="4" spans="2:10" ht="16.5" thickBot="1" x14ac:dyDescent="0.3">
      <c r="B4" s="121" t="s">
        <v>17</v>
      </c>
      <c r="C4" s="123" t="s">
        <v>18</v>
      </c>
      <c r="D4" s="124"/>
      <c r="E4" s="124"/>
      <c r="F4" s="124"/>
      <c r="G4" s="124"/>
      <c r="H4" s="124"/>
      <c r="I4" s="89"/>
      <c r="J4" s="90"/>
    </row>
    <row r="5" spans="2:10" ht="26.25" thickBot="1" x14ac:dyDescent="0.3">
      <c r="B5" s="122"/>
      <c r="C5" s="91" t="s">
        <v>19</v>
      </c>
      <c r="D5" s="91" t="s">
        <v>20</v>
      </c>
      <c r="E5" s="92" t="s">
        <v>21</v>
      </c>
      <c r="F5" s="92" t="s">
        <v>22</v>
      </c>
      <c r="G5" s="93" t="s">
        <v>23</v>
      </c>
      <c r="H5" s="93" t="s">
        <v>24</v>
      </c>
      <c r="I5" s="93" t="s">
        <v>25</v>
      </c>
      <c r="J5" s="93" t="s">
        <v>26</v>
      </c>
    </row>
    <row r="6" spans="2:10" ht="15.75" thickBot="1" x14ac:dyDescent="0.3">
      <c r="B6" s="94" t="s">
        <v>27</v>
      </c>
      <c r="C6" s="95">
        <v>0</v>
      </c>
      <c r="D6" s="95">
        <v>0</v>
      </c>
      <c r="E6" s="95">
        <v>0</v>
      </c>
      <c r="F6" s="95">
        <v>0</v>
      </c>
      <c r="G6" s="95">
        <v>1</v>
      </c>
      <c r="H6" s="95">
        <v>0</v>
      </c>
      <c r="I6" s="95">
        <v>0</v>
      </c>
      <c r="J6" s="95">
        <v>0</v>
      </c>
    </row>
    <row r="7" spans="2:10" x14ac:dyDescent="0.25">
      <c r="B7" s="96" t="s">
        <v>28</v>
      </c>
      <c r="C7" s="119" t="s">
        <v>27</v>
      </c>
      <c r="D7" s="119" t="s">
        <v>27</v>
      </c>
      <c r="E7" s="119">
        <v>1</v>
      </c>
      <c r="F7" s="119">
        <v>2</v>
      </c>
      <c r="G7" s="119">
        <v>3</v>
      </c>
      <c r="H7" s="119">
        <v>4</v>
      </c>
      <c r="I7" s="119">
        <v>6</v>
      </c>
      <c r="J7" s="119">
        <v>8</v>
      </c>
    </row>
    <row r="8" spans="2:10" ht="15.75" thickBot="1" x14ac:dyDescent="0.3">
      <c r="B8" s="97" t="s">
        <v>29</v>
      </c>
      <c r="C8" s="120"/>
      <c r="D8" s="120"/>
      <c r="E8" s="120"/>
      <c r="F8" s="120"/>
      <c r="G8" s="120"/>
      <c r="H8" s="120"/>
      <c r="I8" s="120"/>
      <c r="J8" s="120"/>
    </row>
    <row r="9" spans="2:10" ht="15.75" thickBot="1" x14ac:dyDescent="0.3">
      <c r="B9" s="97" t="s">
        <v>30</v>
      </c>
      <c r="C9" s="98" t="s">
        <v>27</v>
      </c>
      <c r="D9" s="98" t="s">
        <v>27</v>
      </c>
      <c r="E9" s="98" t="s">
        <v>27</v>
      </c>
      <c r="F9" s="98" t="s">
        <v>27</v>
      </c>
      <c r="G9" s="98">
        <v>0.33</v>
      </c>
      <c r="H9" s="98">
        <v>1</v>
      </c>
      <c r="I9" s="98">
        <v>1</v>
      </c>
      <c r="J9" s="98">
        <v>2</v>
      </c>
    </row>
    <row r="10" spans="2:10" ht="15.75" thickBot="1" x14ac:dyDescent="0.3">
      <c r="B10" s="99" t="s">
        <v>31</v>
      </c>
      <c r="C10" s="98" t="s">
        <v>27</v>
      </c>
      <c r="D10" s="98" t="s">
        <v>27</v>
      </c>
      <c r="E10" s="98" t="s">
        <v>27</v>
      </c>
      <c r="F10" s="98" t="s">
        <v>27</v>
      </c>
      <c r="G10" s="98" t="s">
        <v>27</v>
      </c>
      <c r="H10" s="98">
        <v>1</v>
      </c>
      <c r="I10" s="98">
        <v>2</v>
      </c>
      <c r="J10" s="98">
        <v>1</v>
      </c>
    </row>
    <row r="11" spans="2:10" ht="15.75" thickBot="1" x14ac:dyDescent="0.3">
      <c r="B11" s="97" t="s">
        <v>32</v>
      </c>
      <c r="C11" s="98" t="s">
        <v>27</v>
      </c>
      <c r="D11" s="98" t="s">
        <v>27</v>
      </c>
      <c r="E11" s="98" t="s">
        <v>27</v>
      </c>
      <c r="F11" s="98" t="s">
        <v>27</v>
      </c>
      <c r="G11" s="98" t="s">
        <v>27</v>
      </c>
      <c r="H11" s="98" t="s">
        <v>27</v>
      </c>
      <c r="I11" s="98" t="s">
        <v>27</v>
      </c>
      <c r="J11" s="98">
        <v>1</v>
      </c>
    </row>
    <row r="12" spans="2:10" ht="15.75" thickBot="1" x14ac:dyDescent="0.3">
      <c r="B12" s="97" t="s">
        <v>33</v>
      </c>
      <c r="C12" s="98" t="s">
        <v>27</v>
      </c>
      <c r="D12" s="98" t="s">
        <v>27</v>
      </c>
      <c r="E12" s="98" t="s">
        <v>27</v>
      </c>
      <c r="F12" s="98" t="s">
        <v>27</v>
      </c>
      <c r="G12" s="98">
        <v>0.33</v>
      </c>
      <c r="H12" s="98">
        <v>1</v>
      </c>
      <c r="I12" s="98">
        <v>1</v>
      </c>
      <c r="J12" s="98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Normal="100" zoomScaleSheetLayoutView="100" workbookViewId="0">
      <selection activeCell="N38" sqref="N38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54"/>
      <c r="C1" s="55"/>
      <c r="D1" s="55"/>
      <c r="E1" s="55"/>
      <c r="F1" s="56"/>
    </row>
    <row r="2" spans="2:14" ht="15" customHeight="1" x14ac:dyDescent="0.25">
      <c r="B2" s="127" t="s">
        <v>34</v>
      </c>
      <c r="C2" s="128"/>
      <c r="D2" s="128"/>
      <c r="E2" s="128"/>
      <c r="F2" s="129"/>
      <c r="N2" s="17"/>
    </row>
    <row r="3" spans="2:14" ht="18.75" x14ac:dyDescent="0.25">
      <c r="B3" s="57"/>
      <c r="F3" s="58"/>
      <c r="N3" s="17"/>
    </row>
    <row r="4" spans="2:14" ht="22.5" customHeight="1" x14ac:dyDescent="0.25">
      <c r="B4" s="59" t="s">
        <v>35</v>
      </c>
      <c r="C4" s="130" t="s">
        <v>36</v>
      </c>
      <c r="D4" s="130"/>
      <c r="E4" s="130"/>
      <c r="F4" s="131"/>
      <c r="N4" s="17"/>
    </row>
    <row r="5" spans="2:14" x14ac:dyDescent="0.25">
      <c r="B5" s="59" t="s">
        <v>37</v>
      </c>
      <c r="C5" s="130" t="s">
        <v>38</v>
      </c>
      <c r="D5" s="130"/>
      <c r="E5" s="130"/>
      <c r="F5" s="131"/>
    </row>
    <row r="6" spans="2:14" x14ac:dyDescent="0.25">
      <c r="B6" s="59" t="s">
        <v>39</v>
      </c>
      <c r="C6" s="130" t="s">
        <v>40</v>
      </c>
      <c r="D6" s="130"/>
      <c r="E6" s="130"/>
      <c r="F6" s="131"/>
      <c r="N6" s="17"/>
    </row>
    <row r="7" spans="2:14" x14ac:dyDescent="0.25">
      <c r="B7" s="60"/>
      <c r="F7" s="58"/>
      <c r="H7" s="61"/>
      <c r="K7" s="62"/>
      <c r="N7" s="17"/>
    </row>
    <row r="8" spans="2:14" x14ac:dyDescent="0.25">
      <c r="B8" s="63" t="s">
        <v>41</v>
      </c>
      <c r="C8" s="64"/>
      <c r="F8" s="58"/>
      <c r="H8" s="61"/>
      <c r="N8" s="17"/>
    </row>
    <row r="9" spans="2:14" x14ac:dyDescent="0.25">
      <c r="B9" s="63" t="s">
        <v>42</v>
      </c>
      <c r="C9" s="65">
        <f>1-C8</f>
        <v>1</v>
      </c>
      <c r="F9" s="58"/>
      <c r="N9" s="17"/>
    </row>
    <row r="10" spans="2:14" x14ac:dyDescent="0.25">
      <c r="B10" s="63" t="s">
        <v>43</v>
      </c>
      <c r="C10" s="66">
        <v>0.05</v>
      </c>
      <c r="F10" s="58"/>
      <c r="N10" s="17"/>
    </row>
    <row r="11" spans="2:14" x14ac:dyDescent="0.25">
      <c r="B11" s="63" t="s">
        <v>44</v>
      </c>
      <c r="C11" s="67" t="str">
        <f>IF(C8&gt;=22.5%,"TABELA DESONERADA","TABELA NÃO DESONERADA")</f>
        <v>TABELA NÃO DESONERADA</v>
      </c>
      <c r="F11" s="58"/>
    </row>
    <row r="12" spans="2:14" ht="30.75" customHeight="1" x14ac:dyDescent="0.25">
      <c r="B12" s="68" t="s">
        <v>45</v>
      </c>
      <c r="C12" s="132" t="s">
        <v>46</v>
      </c>
      <c r="D12" s="132"/>
      <c r="E12" s="132"/>
      <c r="F12" s="133"/>
    </row>
    <row r="13" spans="2:14" x14ac:dyDescent="0.25">
      <c r="B13" s="63" t="s">
        <v>47</v>
      </c>
      <c r="C13" s="52"/>
      <c r="F13" s="58"/>
    </row>
    <row r="14" spans="2:14" x14ac:dyDescent="0.25">
      <c r="B14" s="69"/>
      <c r="F14" s="58"/>
    </row>
    <row r="15" spans="2:14" x14ac:dyDescent="0.25">
      <c r="B15" s="69"/>
      <c r="C15" s="70" t="s">
        <v>48</v>
      </c>
      <c r="D15" s="71" t="s">
        <v>49</v>
      </c>
      <c r="E15" s="72">
        <v>0.04</v>
      </c>
      <c r="F15" s="58"/>
    </row>
    <row r="16" spans="2:14" x14ac:dyDescent="0.25">
      <c r="B16" s="69"/>
      <c r="C16" s="70" t="s">
        <v>50</v>
      </c>
      <c r="D16" s="71" t="s">
        <v>51</v>
      </c>
      <c r="E16" s="72">
        <v>8.0000000000000002E-3</v>
      </c>
      <c r="F16" s="58"/>
    </row>
    <row r="17" spans="2:13" x14ac:dyDescent="0.25">
      <c r="B17" s="69"/>
      <c r="C17" s="70" t="s">
        <v>52</v>
      </c>
      <c r="D17" s="71" t="s">
        <v>53</v>
      </c>
      <c r="E17" s="72">
        <v>1.2699999999999999E-2</v>
      </c>
      <c r="F17" s="58"/>
    </row>
    <row r="18" spans="2:13" x14ac:dyDescent="0.25">
      <c r="B18" s="69"/>
      <c r="C18" s="70" t="s">
        <v>54</v>
      </c>
      <c r="D18" s="71" t="s">
        <v>55</v>
      </c>
      <c r="E18" s="72">
        <v>1.23E-2</v>
      </c>
      <c r="F18" s="58"/>
    </row>
    <row r="19" spans="2:13" x14ac:dyDescent="0.25">
      <c r="B19" s="69"/>
      <c r="C19" s="70" t="s">
        <v>56</v>
      </c>
      <c r="D19" s="71" t="s">
        <v>57</v>
      </c>
      <c r="E19" s="72">
        <v>7.3999999999999996E-2</v>
      </c>
      <c r="F19" s="58"/>
    </row>
    <row r="20" spans="2:13" x14ac:dyDescent="0.25">
      <c r="B20" s="69"/>
      <c r="C20" s="70" t="s">
        <v>58</v>
      </c>
      <c r="D20" s="71" t="s">
        <v>59</v>
      </c>
      <c r="E20" s="72">
        <f>SUM(E21:E24)</f>
        <v>3.6499999999999998E-2</v>
      </c>
      <c r="F20" s="58"/>
    </row>
    <row r="21" spans="2:13" x14ac:dyDescent="0.25">
      <c r="B21" s="69"/>
      <c r="C21" s="73" t="s">
        <v>60</v>
      </c>
      <c r="D21" s="74" t="s">
        <v>61</v>
      </c>
      <c r="E21" s="75">
        <v>6.4999999999999997E-3</v>
      </c>
      <c r="F21" s="58"/>
      <c r="K21" s="76"/>
    </row>
    <row r="22" spans="2:13" x14ac:dyDescent="0.25">
      <c r="B22" s="69"/>
      <c r="C22" s="73" t="s">
        <v>62</v>
      </c>
      <c r="D22" s="74" t="s">
        <v>63</v>
      </c>
      <c r="E22" s="75">
        <v>0.03</v>
      </c>
      <c r="F22" s="58"/>
      <c r="K22" s="62"/>
      <c r="M22" s="77"/>
    </row>
    <row r="23" spans="2:13" ht="39" x14ac:dyDescent="0.25">
      <c r="B23" s="69"/>
      <c r="C23" s="73" t="s">
        <v>64</v>
      </c>
      <c r="D23" s="78" t="s">
        <v>65</v>
      </c>
      <c r="E23" s="75">
        <f>+C10*C8</f>
        <v>0</v>
      </c>
      <c r="F23" s="58"/>
      <c r="M23" s="79"/>
    </row>
    <row r="24" spans="2:13" x14ac:dyDescent="0.25">
      <c r="B24" s="69"/>
      <c r="C24" s="73" t="s">
        <v>66</v>
      </c>
      <c r="D24" s="74" t="s">
        <v>67</v>
      </c>
      <c r="E24" s="75">
        <f>+IF(C11="TABELA DESONERADA",4.5%,0)</f>
        <v>0</v>
      </c>
      <c r="F24" s="58"/>
      <c r="K24" s="77"/>
    </row>
    <row r="25" spans="2:13" ht="5.25" customHeight="1" x14ac:dyDescent="0.25">
      <c r="B25" s="69"/>
      <c r="F25" s="58"/>
    </row>
    <row r="26" spans="2:13" ht="15.75" x14ac:dyDescent="0.25">
      <c r="B26" s="69"/>
      <c r="C26" s="80" t="s">
        <v>68</v>
      </c>
      <c r="D26" s="81"/>
      <c r="E26" s="82">
        <f>ROUND(((1+E15+E16+E17)*(1+E18)*(1+E19)/(1-E20))-1,4)</f>
        <v>0.19689999999999999</v>
      </c>
      <c r="F26" s="58"/>
      <c r="K26" s="83"/>
    </row>
    <row r="27" spans="2:13" x14ac:dyDescent="0.25">
      <c r="B27" s="69"/>
      <c r="F27" s="58"/>
    </row>
    <row r="28" spans="2:13" x14ac:dyDescent="0.25">
      <c r="B28" s="69"/>
      <c r="F28" s="58"/>
    </row>
    <row r="29" spans="2:13" x14ac:dyDescent="0.25">
      <c r="B29" s="84" t="s">
        <v>69</v>
      </c>
      <c r="F29" s="58"/>
    </row>
    <row r="30" spans="2:13" x14ac:dyDescent="0.25">
      <c r="B30" s="69"/>
      <c r="F30" s="58"/>
    </row>
    <row r="31" spans="2:13" x14ac:dyDescent="0.25">
      <c r="B31" s="69"/>
      <c r="C31" s="70" t="s">
        <v>48</v>
      </c>
      <c r="D31" s="71" t="s">
        <v>49</v>
      </c>
      <c r="E31" s="72">
        <v>3.4500000000000003E-2</v>
      </c>
      <c r="F31" s="58"/>
    </row>
    <row r="32" spans="2:13" x14ac:dyDescent="0.25">
      <c r="B32" s="69"/>
      <c r="C32" s="70" t="s">
        <v>50</v>
      </c>
      <c r="D32" s="71" t="s">
        <v>51</v>
      </c>
      <c r="E32" s="72">
        <v>4.7999999999999996E-3</v>
      </c>
      <c r="F32" s="58"/>
    </row>
    <row r="33" spans="2:6" x14ac:dyDescent="0.25">
      <c r="B33" s="69"/>
      <c r="C33" s="70" t="s">
        <v>52</v>
      </c>
      <c r="D33" s="71" t="s">
        <v>53</v>
      </c>
      <c r="E33" s="72">
        <v>8.5000000000000006E-3</v>
      </c>
      <c r="F33" s="58"/>
    </row>
    <row r="34" spans="2:6" x14ac:dyDescent="0.25">
      <c r="B34" s="69"/>
      <c r="C34" s="70" t="s">
        <v>54</v>
      </c>
      <c r="D34" s="71" t="s">
        <v>55</v>
      </c>
      <c r="E34" s="72">
        <v>8.5000000000000006E-3</v>
      </c>
      <c r="F34" s="58"/>
    </row>
    <row r="35" spans="2:6" x14ac:dyDescent="0.25">
      <c r="B35" s="69"/>
      <c r="C35" s="70" t="s">
        <v>56</v>
      </c>
      <c r="D35" s="71" t="s">
        <v>57</v>
      </c>
      <c r="E35" s="72">
        <v>5.11E-2</v>
      </c>
      <c r="F35" s="58"/>
    </row>
    <row r="36" spans="2:6" x14ac:dyDescent="0.25">
      <c r="B36" s="69"/>
      <c r="C36" s="70" t="s">
        <v>58</v>
      </c>
      <c r="D36" s="71" t="s">
        <v>70</v>
      </c>
      <c r="E36" s="72">
        <f>SUM(E37:E39)</f>
        <v>3.6499999999999998E-2</v>
      </c>
      <c r="F36" s="58"/>
    </row>
    <row r="37" spans="2:6" x14ac:dyDescent="0.25">
      <c r="B37" s="69"/>
      <c r="C37" s="73" t="s">
        <v>60</v>
      </c>
      <c r="D37" s="74" t="s">
        <v>61</v>
      </c>
      <c r="E37" s="75">
        <v>6.4999999999999997E-3</v>
      </c>
      <c r="F37" s="58"/>
    </row>
    <row r="38" spans="2:6" x14ac:dyDescent="0.25">
      <c r="B38" s="69"/>
      <c r="C38" s="73" t="s">
        <v>62</v>
      </c>
      <c r="D38" s="74" t="s">
        <v>63</v>
      </c>
      <c r="E38" s="75">
        <v>0.03</v>
      </c>
      <c r="F38" s="58"/>
    </row>
    <row r="39" spans="2:6" x14ac:dyDescent="0.25">
      <c r="B39" s="69"/>
      <c r="C39" s="73" t="s">
        <v>64</v>
      </c>
      <c r="D39" s="74" t="s">
        <v>67</v>
      </c>
      <c r="E39" s="75">
        <f>+IF(C11="TABELA DESONERADA",4.5%,0)</f>
        <v>0</v>
      </c>
      <c r="F39" s="58"/>
    </row>
    <row r="40" spans="2:6" x14ac:dyDescent="0.25">
      <c r="B40" s="69"/>
      <c r="F40" s="58"/>
    </row>
    <row r="41" spans="2:6" ht="15.75" x14ac:dyDescent="0.25">
      <c r="B41" s="69"/>
      <c r="C41" s="80" t="s">
        <v>71</v>
      </c>
      <c r="D41" s="81"/>
      <c r="E41" s="82">
        <f>ROUND(((1+E31+E32+E33)*(1+E34)*(1+E35)/(1-E36))-1,4)</f>
        <v>0.15279999999999999</v>
      </c>
      <c r="F41" s="58"/>
    </row>
    <row r="42" spans="2:6" x14ac:dyDescent="0.25">
      <c r="B42" s="69"/>
      <c r="F42" s="58"/>
    </row>
    <row r="43" spans="2:6" x14ac:dyDescent="0.25">
      <c r="B43" s="69"/>
      <c r="F43" s="58"/>
    </row>
    <row r="44" spans="2:6" x14ac:dyDescent="0.25">
      <c r="B44" s="85"/>
      <c r="C44" s="86"/>
      <c r="D44" s="86"/>
      <c r="E44" s="86"/>
      <c r="F44" s="87"/>
    </row>
    <row r="45" spans="2:6" ht="13.5" customHeight="1" x14ac:dyDescent="0.25">
      <c r="B45" s="125" t="s">
        <v>72</v>
      </c>
      <c r="C45" s="126"/>
      <c r="D45" s="126"/>
      <c r="E45" s="126"/>
      <c r="F45" s="126"/>
    </row>
    <row r="46" spans="2:6" ht="13.5" customHeight="1" x14ac:dyDescent="0.25">
      <c r="B46" s="126"/>
      <c r="C46" s="126"/>
      <c r="D46" s="126"/>
      <c r="E46" s="126"/>
      <c r="F46" s="126"/>
    </row>
    <row r="47" spans="2:6" ht="13.5" customHeight="1" x14ac:dyDescent="0.25">
      <c r="B47" s="126"/>
      <c r="C47" s="126"/>
      <c r="D47" s="126"/>
      <c r="E47" s="126"/>
      <c r="F47" s="126"/>
    </row>
    <row r="48" spans="2:6" ht="54.75" customHeight="1" x14ac:dyDescent="0.25">
      <c r="B48" s="126"/>
      <c r="C48" s="126"/>
      <c r="D48" s="126"/>
      <c r="E48" s="126"/>
      <c r="F48" s="126"/>
    </row>
    <row r="49" spans="2:6" ht="46.5" customHeight="1" x14ac:dyDescent="0.25">
      <c r="B49" s="126"/>
      <c r="C49" s="126"/>
      <c r="D49" s="126"/>
      <c r="E49" s="126"/>
      <c r="F49" s="126"/>
    </row>
    <row r="50" spans="2:6" ht="240" customHeight="1" x14ac:dyDescent="0.25">
      <c r="B50" s="126"/>
      <c r="C50" s="126"/>
      <c r="D50" s="126"/>
      <c r="E50" s="126"/>
      <c r="F50" s="126"/>
    </row>
  </sheetData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08A31-F3B5-41D5-9EAE-F24E71BD203B}">
  <sheetPr>
    <pageSetUpPr fitToPage="1"/>
  </sheetPr>
  <dimension ref="A1:P289"/>
  <sheetViews>
    <sheetView showOutlineSymbols="0" showWhiteSpace="0" workbookViewId="0">
      <pane ySplit="5" topLeftCell="A273" activePane="bottomLeft" state="frozen"/>
      <selection pane="bottomLeft" activeCell="L284" sqref="L284:M284"/>
    </sheetView>
  </sheetViews>
  <sheetFormatPr defaultRowHeight="14.25" x14ac:dyDescent="0.2"/>
  <cols>
    <col min="1" max="3" width="11.42578125" style="53" bestFit="1" customWidth="1"/>
    <col min="4" max="4" width="68.5703125" style="53" bestFit="1" customWidth="1"/>
    <col min="5" max="5" width="8" style="53" customWidth="1"/>
    <col min="6" max="11" width="11.42578125" style="53" bestFit="1" customWidth="1"/>
    <col min="12" max="13" width="14.140625" style="53" bestFit="1" customWidth="1"/>
    <col min="14" max="14" width="15.85546875" style="53" bestFit="1" customWidth="1"/>
    <col min="15" max="15" width="16.85546875" style="53" customWidth="1"/>
    <col min="16" max="16" width="11.42578125" style="53" bestFit="1" customWidth="1"/>
    <col min="17" max="16384" width="9.140625" style="53"/>
  </cols>
  <sheetData>
    <row r="1" spans="1:16" ht="15" x14ac:dyDescent="0.2">
      <c r="A1" s="100"/>
      <c r="B1" s="100"/>
      <c r="C1" s="100"/>
      <c r="D1" s="100" t="s">
        <v>73</v>
      </c>
      <c r="E1" s="134" t="s">
        <v>74</v>
      </c>
      <c r="F1" s="134"/>
      <c r="G1" s="134"/>
      <c r="H1" s="134" t="s">
        <v>75</v>
      </c>
      <c r="I1" s="134"/>
      <c r="J1" s="134"/>
      <c r="K1" s="134" t="s">
        <v>76</v>
      </c>
      <c r="L1" s="134"/>
      <c r="M1" s="134"/>
      <c r="N1" s="134"/>
      <c r="O1" s="134"/>
      <c r="P1" s="134"/>
    </row>
    <row r="2" spans="1:16" ht="80.099999999999994" customHeight="1" x14ac:dyDescent="0.2">
      <c r="A2" s="101"/>
      <c r="B2" s="101"/>
      <c r="C2" s="101"/>
      <c r="D2" s="101" t="s">
        <v>77</v>
      </c>
      <c r="E2" s="135" t="s">
        <v>78</v>
      </c>
      <c r="F2" s="135"/>
      <c r="G2" s="135"/>
      <c r="H2" s="135" t="s">
        <v>79</v>
      </c>
      <c r="I2" s="135"/>
      <c r="J2" s="135"/>
      <c r="K2" s="135" t="s">
        <v>80</v>
      </c>
      <c r="L2" s="135"/>
      <c r="M2" s="135"/>
      <c r="N2" s="135"/>
      <c r="O2" s="135"/>
      <c r="P2" s="135"/>
    </row>
    <row r="3" spans="1:16" ht="15" x14ac:dyDescent="0.25">
      <c r="A3" s="136" t="s">
        <v>81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4" spans="1:16" ht="15" customHeight="1" x14ac:dyDescent="0.2">
      <c r="A4" s="138" t="s">
        <v>82</v>
      </c>
      <c r="B4" s="139" t="s">
        <v>83</v>
      </c>
      <c r="C4" s="138" t="s">
        <v>84</v>
      </c>
      <c r="D4" s="138" t="s">
        <v>85</v>
      </c>
      <c r="E4" s="140" t="s">
        <v>86</v>
      </c>
      <c r="F4" s="139" t="s">
        <v>87</v>
      </c>
      <c r="G4" s="139" t="s">
        <v>88</v>
      </c>
      <c r="H4" s="140" t="s">
        <v>89</v>
      </c>
      <c r="I4" s="138"/>
      <c r="J4" s="138"/>
      <c r="K4" s="138"/>
      <c r="L4" s="140" t="s">
        <v>90</v>
      </c>
      <c r="M4" s="138"/>
      <c r="N4" s="138"/>
      <c r="O4" s="138"/>
      <c r="P4" s="139" t="s">
        <v>91</v>
      </c>
    </row>
    <row r="5" spans="1:16" ht="15" customHeight="1" x14ac:dyDescent="0.2">
      <c r="A5" s="139"/>
      <c r="B5" s="139"/>
      <c r="C5" s="139"/>
      <c r="D5" s="139"/>
      <c r="E5" s="139"/>
      <c r="F5" s="139"/>
      <c r="G5" s="139"/>
      <c r="H5" s="102" t="s">
        <v>92</v>
      </c>
      <c r="I5" s="102" t="s">
        <v>93</v>
      </c>
      <c r="J5" s="102" t="s">
        <v>94</v>
      </c>
      <c r="K5" s="102" t="s">
        <v>90</v>
      </c>
      <c r="L5" s="102" t="s">
        <v>92</v>
      </c>
      <c r="M5" s="102" t="s">
        <v>93</v>
      </c>
      <c r="N5" s="102" t="s">
        <v>94</v>
      </c>
      <c r="O5" s="102" t="s">
        <v>90</v>
      </c>
      <c r="P5" s="139"/>
    </row>
    <row r="6" spans="1:16" ht="24" customHeight="1" x14ac:dyDescent="0.2">
      <c r="A6" s="103" t="s">
        <v>95</v>
      </c>
      <c r="B6" s="103"/>
      <c r="C6" s="103"/>
      <c r="D6" s="103" t="s">
        <v>96</v>
      </c>
      <c r="E6" s="103"/>
      <c r="F6" s="104"/>
      <c r="G6" s="103"/>
      <c r="H6" s="103"/>
      <c r="I6" s="103"/>
      <c r="J6" s="103"/>
      <c r="K6" s="103"/>
      <c r="L6" s="103"/>
      <c r="M6" s="103"/>
      <c r="N6" s="103"/>
      <c r="O6" s="105">
        <v>13639.75</v>
      </c>
      <c r="P6" s="106">
        <f t="shared" ref="P6:P69" si="0">O6 / 2459930.6</f>
        <v>5.5447702467703759E-3</v>
      </c>
    </row>
    <row r="7" spans="1:16" ht="24" customHeight="1" x14ac:dyDescent="0.2">
      <c r="A7" s="103" t="s">
        <v>97</v>
      </c>
      <c r="B7" s="103"/>
      <c r="C7" s="103"/>
      <c r="D7" s="103" t="s">
        <v>98</v>
      </c>
      <c r="E7" s="103"/>
      <c r="F7" s="104"/>
      <c r="G7" s="103"/>
      <c r="H7" s="103"/>
      <c r="I7" s="103"/>
      <c r="J7" s="103"/>
      <c r="K7" s="103"/>
      <c r="L7" s="103"/>
      <c r="M7" s="103"/>
      <c r="N7" s="103"/>
      <c r="O7" s="105">
        <v>4906.38</v>
      </c>
      <c r="P7" s="106">
        <f t="shared" si="0"/>
        <v>1.9945196827910513E-3</v>
      </c>
    </row>
    <row r="8" spans="1:16" ht="26.1" customHeight="1" x14ac:dyDescent="0.2">
      <c r="A8" s="107" t="s">
        <v>99</v>
      </c>
      <c r="B8" s="108" t="s">
        <v>100</v>
      </c>
      <c r="C8" s="107" t="s">
        <v>101</v>
      </c>
      <c r="D8" s="107" t="s">
        <v>102</v>
      </c>
      <c r="E8" s="109" t="s">
        <v>103</v>
      </c>
      <c r="F8" s="108" t="s">
        <v>104</v>
      </c>
      <c r="G8" s="110">
        <v>95</v>
      </c>
      <c r="H8" s="110">
        <v>0</v>
      </c>
      <c r="I8" s="110">
        <v>0</v>
      </c>
      <c r="J8" s="110">
        <v>95</v>
      </c>
      <c r="K8" s="110">
        <v>95</v>
      </c>
      <c r="L8" s="110">
        <f>TRUNC(F8 * H8, 2)</f>
        <v>0</v>
      </c>
      <c r="M8" s="110">
        <f>TRUNC(F8 * I8, 2)</f>
        <v>0</v>
      </c>
      <c r="N8" s="110">
        <f>TRUNC(F8 * J8, 2)</f>
        <v>1900</v>
      </c>
      <c r="O8" s="110">
        <v>1900</v>
      </c>
      <c r="P8" s="111">
        <f t="shared" si="0"/>
        <v>7.7237951347082718E-4</v>
      </c>
    </row>
    <row r="9" spans="1:16" ht="39" customHeight="1" x14ac:dyDescent="0.2">
      <c r="A9" s="107" t="s">
        <v>105</v>
      </c>
      <c r="B9" s="108" t="s">
        <v>106</v>
      </c>
      <c r="C9" s="107" t="s">
        <v>101</v>
      </c>
      <c r="D9" s="107" t="s">
        <v>107</v>
      </c>
      <c r="E9" s="109" t="s">
        <v>108</v>
      </c>
      <c r="F9" s="108" t="s">
        <v>109</v>
      </c>
      <c r="G9" s="110">
        <v>1500</v>
      </c>
      <c r="H9" s="110">
        <v>0</v>
      </c>
      <c r="I9" s="110">
        <v>0</v>
      </c>
      <c r="J9" s="110">
        <v>1500</v>
      </c>
      <c r="K9" s="110">
        <v>1500</v>
      </c>
      <c r="L9" s="110">
        <f>TRUNC(F9 * H9, 2)</f>
        <v>0</v>
      </c>
      <c r="M9" s="110">
        <f>TRUNC(F9 * I9, 2)</f>
        <v>0</v>
      </c>
      <c r="N9" s="110">
        <f>TRUNC(F9 * J9, 2)</f>
        <v>1500</v>
      </c>
      <c r="O9" s="110">
        <v>1500</v>
      </c>
      <c r="P9" s="111">
        <f t="shared" si="0"/>
        <v>6.097733001085478E-4</v>
      </c>
    </row>
    <row r="10" spans="1:16" ht="24" customHeight="1" x14ac:dyDescent="0.2">
      <c r="A10" s="107" t="s">
        <v>110</v>
      </c>
      <c r="B10" s="108" t="s">
        <v>111</v>
      </c>
      <c r="C10" s="107" t="s">
        <v>101</v>
      </c>
      <c r="D10" s="107" t="s">
        <v>112</v>
      </c>
      <c r="E10" s="109" t="s">
        <v>108</v>
      </c>
      <c r="F10" s="108" t="s">
        <v>109</v>
      </c>
      <c r="G10" s="110">
        <v>1506.38</v>
      </c>
      <c r="H10" s="110">
        <v>1383.36</v>
      </c>
      <c r="I10" s="110">
        <v>0</v>
      </c>
      <c r="J10" s="110">
        <v>123.02</v>
      </c>
      <c r="K10" s="110">
        <v>1506.38</v>
      </c>
      <c r="L10" s="110">
        <f>TRUNC(F10 * H10, 2)</f>
        <v>1383.36</v>
      </c>
      <c r="M10" s="110">
        <f>TRUNC(F10 * I10, 2)</f>
        <v>0</v>
      </c>
      <c r="N10" s="110">
        <f>TRUNC(F10 * J10, 2)</f>
        <v>123.02</v>
      </c>
      <c r="O10" s="110">
        <v>1506.38</v>
      </c>
      <c r="P10" s="111">
        <f t="shared" si="0"/>
        <v>6.123668692116762E-4</v>
      </c>
    </row>
    <row r="11" spans="1:16" ht="24" customHeight="1" x14ac:dyDescent="0.2">
      <c r="A11" s="103" t="s">
        <v>113</v>
      </c>
      <c r="B11" s="103"/>
      <c r="C11" s="103"/>
      <c r="D11" s="103" t="s">
        <v>114</v>
      </c>
      <c r="E11" s="103"/>
      <c r="F11" s="104"/>
      <c r="G11" s="103"/>
      <c r="H11" s="103"/>
      <c r="I11" s="103"/>
      <c r="J11" s="103"/>
      <c r="K11" s="103"/>
      <c r="L11" s="103"/>
      <c r="M11" s="103"/>
      <c r="N11" s="103"/>
      <c r="O11" s="105">
        <v>6796.13</v>
      </c>
      <c r="P11" s="106">
        <f t="shared" si="0"/>
        <v>2.7627324120444697E-3</v>
      </c>
    </row>
    <row r="12" spans="1:16" ht="26.1" customHeight="1" x14ac:dyDescent="0.2">
      <c r="A12" s="107" t="s">
        <v>115</v>
      </c>
      <c r="B12" s="108" t="s">
        <v>116</v>
      </c>
      <c r="C12" s="107" t="s">
        <v>101</v>
      </c>
      <c r="D12" s="107" t="s">
        <v>117</v>
      </c>
      <c r="E12" s="109" t="s">
        <v>108</v>
      </c>
      <c r="F12" s="108" t="s">
        <v>109</v>
      </c>
      <c r="G12" s="110">
        <v>6796.13</v>
      </c>
      <c r="H12" s="110">
        <v>6653.18</v>
      </c>
      <c r="I12" s="110">
        <v>41.63</v>
      </c>
      <c r="J12" s="110">
        <v>101.32</v>
      </c>
      <c r="K12" s="110">
        <v>6796.13</v>
      </c>
      <c r="L12" s="110">
        <f>TRUNC(F12 * H12, 2)</f>
        <v>6653.18</v>
      </c>
      <c r="M12" s="110">
        <f>TRUNC(F12 * I12, 2)</f>
        <v>41.63</v>
      </c>
      <c r="N12" s="110">
        <f>TRUNC(F12 * J12, 2)</f>
        <v>101.32</v>
      </c>
      <c r="O12" s="110">
        <v>6796.13</v>
      </c>
      <c r="P12" s="111">
        <f t="shared" si="0"/>
        <v>2.7627324120444697E-3</v>
      </c>
    </row>
    <row r="13" spans="1:16" ht="24" customHeight="1" x14ac:dyDescent="0.2">
      <c r="A13" s="103" t="s">
        <v>118</v>
      </c>
      <c r="B13" s="103"/>
      <c r="C13" s="103"/>
      <c r="D13" s="103" t="s">
        <v>119</v>
      </c>
      <c r="E13" s="103"/>
      <c r="F13" s="104"/>
      <c r="G13" s="103"/>
      <c r="H13" s="103"/>
      <c r="I13" s="103"/>
      <c r="J13" s="103"/>
      <c r="K13" s="103"/>
      <c r="L13" s="103"/>
      <c r="M13" s="103"/>
      <c r="N13" s="103"/>
      <c r="O13" s="105">
        <v>1937.24</v>
      </c>
      <c r="P13" s="106">
        <f t="shared" si="0"/>
        <v>7.8751815193485539E-4</v>
      </c>
    </row>
    <row r="14" spans="1:16" ht="39" customHeight="1" x14ac:dyDescent="0.2">
      <c r="A14" s="107" t="s">
        <v>120</v>
      </c>
      <c r="B14" s="108" t="s">
        <v>121</v>
      </c>
      <c r="C14" s="107" t="s">
        <v>101</v>
      </c>
      <c r="D14" s="107" t="s">
        <v>122</v>
      </c>
      <c r="E14" s="109" t="s">
        <v>108</v>
      </c>
      <c r="F14" s="108" t="s">
        <v>123</v>
      </c>
      <c r="G14" s="110">
        <v>968.62</v>
      </c>
      <c r="H14" s="110">
        <v>806.09</v>
      </c>
      <c r="I14" s="110">
        <v>6.28</v>
      </c>
      <c r="J14" s="110">
        <v>156.25</v>
      </c>
      <c r="K14" s="110">
        <v>968.62</v>
      </c>
      <c r="L14" s="110">
        <f>TRUNC(F14 * H14, 2)</f>
        <v>1612.18</v>
      </c>
      <c r="M14" s="110">
        <f>TRUNC(F14 * I14, 2)</f>
        <v>12.56</v>
      </c>
      <c r="N14" s="110">
        <f>TRUNC(F14 * J14, 2)</f>
        <v>312.5</v>
      </c>
      <c r="O14" s="110">
        <v>1937.24</v>
      </c>
      <c r="P14" s="111">
        <f t="shared" si="0"/>
        <v>7.8751815193485539E-4</v>
      </c>
    </row>
    <row r="15" spans="1:16" ht="24" customHeight="1" x14ac:dyDescent="0.2">
      <c r="A15" s="103" t="s">
        <v>124</v>
      </c>
      <c r="B15" s="103"/>
      <c r="C15" s="103"/>
      <c r="D15" s="103" t="s">
        <v>125</v>
      </c>
      <c r="E15" s="103"/>
      <c r="F15" s="104"/>
      <c r="G15" s="103"/>
      <c r="H15" s="103"/>
      <c r="I15" s="103"/>
      <c r="J15" s="103"/>
      <c r="K15" s="103"/>
      <c r="L15" s="103"/>
      <c r="M15" s="103"/>
      <c r="N15" s="103"/>
      <c r="O15" s="105">
        <v>619000.26</v>
      </c>
      <c r="P15" s="106">
        <f t="shared" si="0"/>
        <v>0.25163322087216605</v>
      </c>
    </row>
    <row r="16" spans="1:16" ht="24" customHeight="1" x14ac:dyDescent="0.2">
      <c r="A16" s="107" t="s">
        <v>126</v>
      </c>
      <c r="B16" s="108" t="s">
        <v>127</v>
      </c>
      <c r="C16" s="107" t="s">
        <v>101</v>
      </c>
      <c r="D16" s="107" t="s">
        <v>128</v>
      </c>
      <c r="E16" s="109" t="s">
        <v>108</v>
      </c>
      <c r="F16" s="108" t="s">
        <v>109</v>
      </c>
      <c r="G16" s="110">
        <v>619000.26</v>
      </c>
      <c r="H16" s="110">
        <v>542651.01</v>
      </c>
      <c r="I16" s="110">
        <v>57220.22</v>
      </c>
      <c r="J16" s="110">
        <v>19129.03</v>
      </c>
      <c r="K16" s="110">
        <v>619000.26</v>
      </c>
      <c r="L16" s="110">
        <f>TRUNC(F16 * H16, 2)</f>
        <v>542651.01</v>
      </c>
      <c r="M16" s="110">
        <f>TRUNC(F16 * I16, 2)</f>
        <v>57220.22</v>
      </c>
      <c r="N16" s="110">
        <f>TRUNC(F16 * J16, 2)</f>
        <v>19129.03</v>
      </c>
      <c r="O16" s="110">
        <v>619000.26</v>
      </c>
      <c r="P16" s="111">
        <f t="shared" si="0"/>
        <v>0.25163322087216605</v>
      </c>
    </row>
    <row r="17" spans="1:16" ht="24" customHeight="1" x14ac:dyDescent="0.2">
      <c r="A17" s="103" t="s">
        <v>129</v>
      </c>
      <c r="B17" s="103"/>
      <c r="C17" s="103"/>
      <c r="D17" s="103" t="s">
        <v>130</v>
      </c>
      <c r="E17" s="103"/>
      <c r="F17" s="104"/>
      <c r="G17" s="103"/>
      <c r="H17" s="103"/>
      <c r="I17" s="103"/>
      <c r="J17" s="103"/>
      <c r="K17" s="103"/>
      <c r="L17" s="103"/>
      <c r="M17" s="103"/>
      <c r="N17" s="103"/>
      <c r="O17" s="105">
        <v>157488.48000000001</v>
      </c>
      <c r="P17" s="106">
        <f t="shared" si="0"/>
        <v>6.4021513452452689E-2</v>
      </c>
    </row>
    <row r="18" spans="1:16" ht="24" customHeight="1" x14ac:dyDescent="0.2">
      <c r="A18" s="103" t="s">
        <v>131</v>
      </c>
      <c r="B18" s="103"/>
      <c r="C18" s="103"/>
      <c r="D18" s="103" t="s">
        <v>132</v>
      </c>
      <c r="E18" s="103"/>
      <c r="F18" s="104"/>
      <c r="G18" s="103"/>
      <c r="H18" s="103"/>
      <c r="I18" s="103"/>
      <c r="J18" s="103"/>
      <c r="K18" s="103"/>
      <c r="L18" s="103"/>
      <c r="M18" s="103"/>
      <c r="N18" s="103"/>
      <c r="O18" s="105">
        <v>3323.61</v>
      </c>
      <c r="P18" s="106">
        <f t="shared" si="0"/>
        <v>1.3510990919825138E-3</v>
      </c>
    </row>
    <row r="19" spans="1:16" ht="26.1" customHeight="1" x14ac:dyDescent="0.2">
      <c r="A19" s="107" t="s">
        <v>133</v>
      </c>
      <c r="B19" s="108" t="s">
        <v>134</v>
      </c>
      <c r="C19" s="107" t="s">
        <v>101</v>
      </c>
      <c r="D19" s="107" t="s">
        <v>135</v>
      </c>
      <c r="E19" s="109" t="s">
        <v>136</v>
      </c>
      <c r="F19" s="108" t="s">
        <v>137</v>
      </c>
      <c r="G19" s="110">
        <v>369.29</v>
      </c>
      <c r="H19" s="110">
        <v>50.81</v>
      </c>
      <c r="I19" s="110">
        <v>5.57</v>
      </c>
      <c r="J19" s="110">
        <v>312.91000000000003</v>
      </c>
      <c r="K19" s="110">
        <v>369.29</v>
      </c>
      <c r="L19" s="110">
        <f>TRUNC(F19 * H19, 2)</f>
        <v>457.29</v>
      </c>
      <c r="M19" s="110">
        <f>TRUNC(F19 * I19, 2)</f>
        <v>50.13</v>
      </c>
      <c r="N19" s="110">
        <f>TRUNC(F19 * J19, 2)</f>
        <v>2816.19</v>
      </c>
      <c r="O19" s="110">
        <v>3323.61</v>
      </c>
      <c r="P19" s="111">
        <f t="shared" si="0"/>
        <v>1.3510990919825138E-3</v>
      </c>
    </row>
    <row r="20" spans="1:16" ht="24" customHeight="1" x14ac:dyDescent="0.2">
      <c r="A20" s="103" t="s">
        <v>138</v>
      </c>
      <c r="B20" s="103"/>
      <c r="C20" s="103"/>
      <c r="D20" s="103" t="s">
        <v>139</v>
      </c>
      <c r="E20" s="103"/>
      <c r="F20" s="104"/>
      <c r="G20" s="103"/>
      <c r="H20" s="103"/>
      <c r="I20" s="103"/>
      <c r="J20" s="103"/>
      <c r="K20" s="103"/>
      <c r="L20" s="103"/>
      <c r="M20" s="103"/>
      <c r="N20" s="103"/>
      <c r="O20" s="105">
        <v>0</v>
      </c>
      <c r="P20" s="106">
        <f t="shared" si="0"/>
        <v>0</v>
      </c>
    </row>
    <row r="21" spans="1:16" ht="24" customHeight="1" x14ac:dyDescent="0.2">
      <c r="A21" s="107" t="s">
        <v>140</v>
      </c>
      <c r="B21" s="108" t="s">
        <v>141</v>
      </c>
      <c r="C21" s="107" t="s">
        <v>101</v>
      </c>
      <c r="D21" s="107" t="s">
        <v>142</v>
      </c>
      <c r="E21" s="109" t="s">
        <v>108</v>
      </c>
      <c r="F21" s="108" t="s">
        <v>143</v>
      </c>
      <c r="G21" s="110">
        <v>7380</v>
      </c>
      <c r="H21" s="110">
        <v>0</v>
      </c>
      <c r="I21" s="110">
        <v>0</v>
      </c>
      <c r="J21" s="110">
        <v>7380</v>
      </c>
      <c r="K21" s="110">
        <v>7380</v>
      </c>
      <c r="L21" s="110">
        <f>TRUNC(F21 * H21, 2)</f>
        <v>0</v>
      </c>
      <c r="M21" s="110">
        <f>TRUNC(F21 * I21, 2)</f>
        <v>0</v>
      </c>
      <c r="N21" s="110">
        <f>TRUNC(F21 * J21, 2)</f>
        <v>0</v>
      </c>
      <c r="O21" s="110">
        <v>0</v>
      </c>
      <c r="P21" s="111">
        <f t="shared" si="0"/>
        <v>0</v>
      </c>
    </row>
    <row r="22" spans="1:16" ht="24" customHeight="1" x14ac:dyDescent="0.2">
      <c r="A22" s="103" t="s">
        <v>144</v>
      </c>
      <c r="B22" s="103"/>
      <c r="C22" s="103"/>
      <c r="D22" s="103" t="s">
        <v>145</v>
      </c>
      <c r="E22" s="103"/>
      <c r="F22" s="104"/>
      <c r="G22" s="103"/>
      <c r="H22" s="103"/>
      <c r="I22" s="103"/>
      <c r="J22" s="103"/>
      <c r="K22" s="103"/>
      <c r="L22" s="103"/>
      <c r="M22" s="103"/>
      <c r="N22" s="103"/>
      <c r="O22" s="105">
        <v>64894.54</v>
      </c>
      <c r="P22" s="106">
        <f t="shared" si="0"/>
        <v>2.6380638543217438E-2</v>
      </c>
    </row>
    <row r="23" spans="1:16" ht="24" customHeight="1" x14ac:dyDescent="0.2">
      <c r="A23" s="107" t="s">
        <v>146</v>
      </c>
      <c r="B23" s="108" t="s">
        <v>147</v>
      </c>
      <c r="C23" s="107" t="s">
        <v>148</v>
      </c>
      <c r="D23" s="107" t="s">
        <v>149</v>
      </c>
      <c r="E23" s="109" t="s">
        <v>136</v>
      </c>
      <c r="F23" s="108" t="s">
        <v>150</v>
      </c>
      <c r="G23" s="110">
        <v>151.29</v>
      </c>
      <c r="H23" s="110">
        <v>15.99</v>
      </c>
      <c r="I23" s="110">
        <v>1.4</v>
      </c>
      <c r="J23" s="110">
        <v>133.9</v>
      </c>
      <c r="K23" s="110">
        <v>151.29</v>
      </c>
      <c r="L23" s="110">
        <f>TRUNC(F23 * H23, 2)</f>
        <v>1055.3399999999999</v>
      </c>
      <c r="M23" s="110">
        <f>TRUNC(F23 * I23, 2)</f>
        <v>92.4</v>
      </c>
      <c r="N23" s="110">
        <f>TRUNC(F23 * J23, 2)</f>
        <v>8837.4</v>
      </c>
      <c r="O23" s="110">
        <v>9985.14</v>
      </c>
      <c r="P23" s="111">
        <f t="shared" si="0"/>
        <v>4.059114513230576E-3</v>
      </c>
    </row>
    <row r="24" spans="1:16" ht="26.1" customHeight="1" x14ac:dyDescent="0.2">
      <c r="A24" s="107" t="s">
        <v>151</v>
      </c>
      <c r="B24" s="108" t="s">
        <v>152</v>
      </c>
      <c r="C24" s="107" t="s">
        <v>101</v>
      </c>
      <c r="D24" s="107" t="s">
        <v>153</v>
      </c>
      <c r="E24" s="109" t="s">
        <v>103</v>
      </c>
      <c r="F24" s="108" t="s">
        <v>154</v>
      </c>
      <c r="G24" s="110">
        <v>17.239999999999998</v>
      </c>
      <c r="H24" s="110">
        <v>0.86</v>
      </c>
      <c r="I24" s="110">
        <v>0.1</v>
      </c>
      <c r="J24" s="110">
        <v>16.28</v>
      </c>
      <c r="K24" s="110">
        <v>17.239999999999998</v>
      </c>
      <c r="L24" s="110">
        <f>TRUNC(F24 * H24, 2)</f>
        <v>2739.1</v>
      </c>
      <c r="M24" s="110">
        <f>TRUNC(F24 * I24, 2)</f>
        <v>318.5</v>
      </c>
      <c r="N24" s="110">
        <f>TRUNC(F24 * J24, 2)</f>
        <v>51851.8</v>
      </c>
      <c r="O24" s="110">
        <v>54909.4</v>
      </c>
      <c r="P24" s="111">
        <f t="shared" si="0"/>
        <v>2.2321524029986863E-2</v>
      </c>
    </row>
    <row r="25" spans="1:16" ht="26.1" customHeight="1" x14ac:dyDescent="0.2">
      <c r="A25" s="103" t="s">
        <v>155</v>
      </c>
      <c r="B25" s="103"/>
      <c r="C25" s="103"/>
      <c r="D25" s="103" t="s">
        <v>156</v>
      </c>
      <c r="E25" s="103"/>
      <c r="F25" s="104"/>
      <c r="G25" s="103"/>
      <c r="H25" s="103"/>
      <c r="I25" s="103"/>
      <c r="J25" s="103"/>
      <c r="K25" s="103"/>
      <c r="L25" s="103"/>
      <c r="M25" s="103"/>
      <c r="N25" s="103"/>
      <c r="O25" s="105">
        <v>60879.78</v>
      </c>
      <c r="P25" s="106">
        <f t="shared" si="0"/>
        <v>2.4748576240321576E-2</v>
      </c>
    </row>
    <row r="26" spans="1:16" ht="51.95" customHeight="1" x14ac:dyDescent="0.2">
      <c r="A26" s="107" t="s">
        <v>157</v>
      </c>
      <c r="B26" s="108" t="s">
        <v>158</v>
      </c>
      <c r="C26" s="107" t="s">
        <v>101</v>
      </c>
      <c r="D26" s="107" t="s">
        <v>159</v>
      </c>
      <c r="E26" s="109" t="s">
        <v>160</v>
      </c>
      <c r="F26" s="108" t="s">
        <v>161</v>
      </c>
      <c r="G26" s="110">
        <v>1429.92</v>
      </c>
      <c r="H26" s="110">
        <v>199.01</v>
      </c>
      <c r="I26" s="110">
        <v>95.51</v>
      </c>
      <c r="J26" s="110">
        <v>1135.4000000000001</v>
      </c>
      <c r="K26" s="110">
        <v>1429.92</v>
      </c>
      <c r="L26" s="110">
        <f t="shared" ref="L26:L31" si="1">TRUNC(F26 * H26, 2)</f>
        <v>796.04</v>
      </c>
      <c r="M26" s="110">
        <f t="shared" ref="M26:M31" si="2">TRUNC(F26 * I26, 2)</f>
        <v>382.04</v>
      </c>
      <c r="N26" s="110">
        <f t="shared" ref="N26:N31" si="3">TRUNC(F26 * J26, 2)</f>
        <v>4541.6000000000004</v>
      </c>
      <c r="O26" s="110">
        <v>5719.68</v>
      </c>
      <c r="P26" s="111">
        <f t="shared" si="0"/>
        <v>2.3251387661099056E-3</v>
      </c>
    </row>
    <row r="27" spans="1:16" ht="39" customHeight="1" x14ac:dyDescent="0.2">
      <c r="A27" s="107" t="s">
        <v>162</v>
      </c>
      <c r="B27" s="108" t="s">
        <v>163</v>
      </c>
      <c r="C27" s="107" t="s">
        <v>101</v>
      </c>
      <c r="D27" s="107" t="s">
        <v>164</v>
      </c>
      <c r="E27" s="109" t="s">
        <v>165</v>
      </c>
      <c r="F27" s="108" t="s">
        <v>137</v>
      </c>
      <c r="G27" s="110">
        <v>2000</v>
      </c>
      <c r="H27" s="110">
        <v>0</v>
      </c>
      <c r="I27" s="110">
        <v>0</v>
      </c>
      <c r="J27" s="110">
        <v>2000</v>
      </c>
      <c r="K27" s="110">
        <v>2000</v>
      </c>
      <c r="L27" s="110">
        <f t="shared" si="1"/>
        <v>0</v>
      </c>
      <c r="M27" s="110">
        <f t="shared" si="2"/>
        <v>0</v>
      </c>
      <c r="N27" s="110">
        <f t="shared" si="3"/>
        <v>18000</v>
      </c>
      <c r="O27" s="110">
        <v>18000</v>
      </c>
      <c r="P27" s="111">
        <f t="shared" si="0"/>
        <v>7.3172796013025732E-3</v>
      </c>
    </row>
    <row r="28" spans="1:16" ht="39" customHeight="1" x14ac:dyDescent="0.2">
      <c r="A28" s="107" t="s">
        <v>166</v>
      </c>
      <c r="B28" s="108" t="s">
        <v>167</v>
      </c>
      <c r="C28" s="107" t="s">
        <v>101</v>
      </c>
      <c r="D28" s="107" t="s">
        <v>168</v>
      </c>
      <c r="E28" s="109" t="s">
        <v>165</v>
      </c>
      <c r="F28" s="108" t="s">
        <v>137</v>
      </c>
      <c r="G28" s="110">
        <v>1700</v>
      </c>
      <c r="H28" s="110">
        <v>0</v>
      </c>
      <c r="I28" s="110">
        <v>0</v>
      </c>
      <c r="J28" s="110">
        <v>1700</v>
      </c>
      <c r="K28" s="110">
        <v>1700</v>
      </c>
      <c r="L28" s="110">
        <f t="shared" si="1"/>
        <v>0</v>
      </c>
      <c r="M28" s="110">
        <f t="shared" si="2"/>
        <v>0</v>
      </c>
      <c r="N28" s="110">
        <f t="shared" si="3"/>
        <v>15300</v>
      </c>
      <c r="O28" s="110">
        <v>15300</v>
      </c>
      <c r="P28" s="111">
        <f t="shared" si="0"/>
        <v>6.219687661107187E-3</v>
      </c>
    </row>
    <row r="29" spans="1:16" ht="26.1" customHeight="1" x14ac:dyDescent="0.2">
      <c r="A29" s="107" t="s">
        <v>169</v>
      </c>
      <c r="B29" s="108" t="s">
        <v>170</v>
      </c>
      <c r="C29" s="107" t="s">
        <v>101</v>
      </c>
      <c r="D29" s="107" t="s">
        <v>171</v>
      </c>
      <c r="E29" s="109" t="s">
        <v>165</v>
      </c>
      <c r="F29" s="108" t="s">
        <v>137</v>
      </c>
      <c r="G29" s="110">
        <v>700</v>
      </c>
      <c r="H29" s="110">
        <v>0</v>
      </c>
      <c r="I29" s="110">
        <v>0</v>
      </c>
      <c r="J29" s="110">
        <v>700</v>
      </c>
      <c r="K29" s="110">
        <v>700</v>
      </c>
      <c r="L29" s="110">
        <f t="shared" si="1"/>
        <v>0</v>
      </c>
      <c r="M29" s="110">
        <f t="shared" si="2"/>
        <v>0</v>
      </c>
      <c r="N29" s="110">
        <f t="shared" si="3"/>
        <v>6300</v>
      </c>
      <c r="O29" s="110">
        <v>6300</v>
      </c>
      <c r="P29" s="111">
        <f t="shared" si="0"/>
        <v>2.5610478604559004E-3</v>
      </c>
    </row>
    <row r="30" spans="1:16" ht="26.1" customHeight="1" x14ac:dyDescent="0.2">
      <c r="A30" s="107" t="s">
        <v>172</v>
      </c>
      <c r="B30" s="108" t="s">
        <v>173</v>
      </c>
      <c r="C30" s="107" t="s">
        <v>101</v>
      </c>
      <c r="D30" s="107" t="s">
        <v>174</v>
      </c>
      <c r="E30" s="109" t="s">
        <v>165</v>
      </c>
      <c r="F30" s="108" t="s">
        <v>137</v>
      </c>
      <c r="G30" s="110">
        <v>1200</v>
      </c>
      <c r="H30" s="110">
        <v>0</v>
      </c>
      <c r="I30" s="110">
        <v>0</v>
      </c>
      <c r="J30" s="110">
        <v>1200</v>
      </c>
      <c r="K30" s="110">
        <v>1200</v>
      </c>
      <c r="L30" s="110">
        <f t="shared" si="1"/>
        <v>0</v>
      </c>
      <c r="M30" s="110">
        <f t="shared" si="2"/>
        <v>0</v>
      </c>
      <c r="N30" s="110">
        <f t="shared" si="3"/>
        <v>10800</v>
      </c>
      <c r="O30" s="110">
        <v>10800</v>
      </c>
      <c r="P30" s="111">
        <f t="shared" si="0"/>
        <v>4.3903677607815437E-3</v>
      </c>
    </row>
    <row r="31" spans="1:16" ht="26.1" customHeight="1" x14ac:dyDescent="0.2">
      <c r="A31" s="107" t="s">
        <v>175</v>
      </c>
      <c r="B31" s="108" t="s">
        <v>176</v>
      </c>
      <c r="C31" s="107" t="s">
        <v>101</v>
      </c>
      <c r="D31" s="107" t="s">
        <v>177</v>
      </c>
      <c r="E31" s="109" t="s">
        <v>178</v>
      </c>
      <c r="F31" s="108" t="s">
        <v>179</v>
      </c>
      <c r="G31" s="110">
        <v>52.89</v>
      </c>
      <c r="H31" s="110">
        <v>0</v>
      </c>
      <c r="I31" s="110">
        <v>0</v>
      </c>
      <c r="J31" s="110">
        <v>52.89</v>
      </c>
      <c r="K31" s="110">
        <v>52.89</v>
      </c>
      <c r="L31" s="110">
        <f t="shared" si="1"/>
        <v>0</v>
      </c>
      <c r="M31" s="110">
        <f t="shared" si="2"/>
        <v>0</v>
      </c>
      <c r="N31" s="110">
        <f t="shared" si="3"/>
        <v>4760.1000000000004</v>
      </c>
      <c r="O31" s="110">
        <v>4760.1000000000004</v>
      </c>
      <c r="P31" s="111">
        <f t="shared" si="0"/>
        <v>1.9350545905644657E-3</v>
      </c>
    </row>
    <row r="32" spans="1:16" ht="26.1" customHeight="1" x14ac:dyDescent="0.2">
      <c r="A32" s="103" t="s">
        <v>180</v>
      </c>
      <c r="B32" s="103"/>
      <c r="C32" s="103"/>
      <c r="D32" s="103" t="s">
        <v>181</v>
      </c>
      <c r="E32" s="103"/>
      <c r="F32" s="104"/>
      <c r="G32" s="103"/>
      <c r="H32" s="103"/>
      <c r="I32" s="103"/>
      <c r="J32" s="103"/>
      <c r="K32" s="103"/>
      <c r="L32" s="103"/>
      <c r="M32" s="103"/>
      <c r="N32" s="103"/>
      <c r="O32" s="105">
        <v>25133.68</v>
      </c>
      <c r="P32" s="106">
        <f t="shared" si="0"/>
        <v>1.0217231331648136E-2</v>
      </c>
    </row>
    <row r="33" spans="1:16" ht="26.1" customHeight="1" x14ac:dyDescent="0.2">
      <c r="A33" s="107" t="s">
        <v>182</v>
      </c>
      <c r="B33" s="108" t="s">
        <v>183</v>
      </c>
      <c r="C33" s="107" t="s">
        <v>101</v>
      </c>
      <c r="D33" s="107" t="s">
        <v>184</v>
      </c>
      <c r="E33" s="109" t="s">
        <v>165</v>
      </c>
      <c r="F33" s="108" t="s">
        <v>185</v>
      </c>
      <c r="G33" s="110">
        <v>1009.28</v>
      </c>
      <c r="H33" s="110">
        <v>0</v>
      </c>
      <c r="I33" s="110">
        <v>62.9</v>
      </c>
      <c r="J33" s="110">
        <v>946.38</v>
      </c>
      <c r="K33" s="110">
        <v>1009.28</v>
      </c>
      <c r="L33" s="110">
        <f>TRUNC(F33 * H33, 2)</f>
        <v>0</v>
      </c>
      <c r="M33" s="110">
        <f>TRUNC(F33 * I33, 2)</f>
        <v>1132.2</v>
      </c>
      <c r="N33" s="110">
        <f>TRUNC(F33 * J33, 2)</f>
        <v>17034.84</v>
      </c>
      <c r="O33" s="110">
        <v>18167.04</v>
      </c>
      <c r="P33" s="111">
        <f t="shared" si="0"/>
        <v>7.3851839560026616E-3</v>
      </c>
    </row>
    <row r="34" spans="1:16" ht="26.1" customHeight="1" x14ac:dyDescent="0.2">
      <c r="A34" s="107" t="s">
        <v>186</v>
      </c>
      <c r="B34" s="108" t="s">
        <v>187</v>
      </c>
      <c r="C34" s="107" t="s">
        <v>101</v>
      </c>
      <c r="D34" s="107" t="s">
        <v>188</v>
      </c>
      <c r="E34" s="109" t="s">
        <v>108</v>
      </c>
      <c r="F34" s="108" t="s">
        <v>109</v>
      </c>
      <c r="G34" s="110">
        <v>1941.21</v>
      </c>
      <c r="H34" s="110">
        <v>710.04</v>
      </c>
      <c r="I34" s="110">
        <v>57.75</v>
      </c>
      <c r="J34" s="110">
        <v>1173.42</v>
      </c>
      <c r="K34" s="110">
        <v>1941.21</v>
      </c>
      <c r="L34" s="110">
        <f>TRUNC(F34 * H34, 2)</f>
        <v>710.04</v>
      </c>
      <c r="M34" s="110">
        <f>TRUNC(F34 * I34, 2)</f>
        <v>57.75</v>
      </c>
      <c r="N34" s="110">
        <f>TRUNC(F34 * J34, 2)</f>
        <v>1173.42</v>
      </c>
      <c r="O34" s="110">
        <v>1941.21</v>
      </c>
      <c r="P34" s="111">
        <f t="shared" si="0"/>
        <v>7.8913201860247601E-4</v>
      </c>
    </row>
    <row r="35" spans="1:16" ht="24" customHeight="1" x14ac:dyDescent="0.2">
      <c r="A35" s="107" t="s">
        <v>189</v>
      </c>
      <c r="B35" s="108" t="s">
        <v>190</v>
      </c>
      <c r="C35" s="107" t="s">
        <v>101</v>
      </c>
      <c r="D35" s="107" t="s">
        <v>191</v>
      </c>
      <c r="E35" s="109" t="s">
        <v>108</v>
      </c>
      <c r="F35" s="108" t="s">
        <v>109</v>
      </c>
      <c r="G35" s="110">
        <v>1083.83</v>
      </c>
      <c r="H35" s="110">
        <v>391.13</v>
      </c>
      <c r="I35" s="110">
        <v>32.409999999999997</v>
      </c>
      <c r="J35" s="110">
        <v>660.29</v>
      </c>
      <c r="K35" s="110">
        <v>1083.83</v>
      </c>
      <c r="L35" s="110">
        <f>TRUNC(F35 * H35, 2)</f>
        <v>391.13</v>
      </c>
      <c r="M35" s="110">
        <f>TRUNC(F35 * I35, 2)</f>
        <v>32.409999999999997</v>
      </c>
      <c r="N35" s="110">
        <f>TRUNC(F35 * J35, 2)</f>
        <v>660.29</v>
      </c>
      <c r="O35" s="110">
        <v>1083.83</v>
      </c>
      <c r="P35" s="111">
        <f t="shared" si="0"/>
        <v>4.4059373057109817E-4</v>
      </c>
    </row>
    <row r="36" spans="1:16" ht="24" customHeight="1" x14ac:dyDescent="0.2">
      <c r="A36" s="107" t="s">
        <v>192</v>
      </c>
      <c r="B36" s="108" t="s">
        <v>193</v>
      </c>
      <c r="C36" s="107" t="s">
        <v>101</v>
      </c>
      <c r="D36" s="107" t="s">
        <v>194</v>
      </c>
      <c r="E36" s="109" t="s">
        <v>108</v>
      </c>
      <c r="F36" s="108" t="s">
        <v>109</v>
      </c>
      <c r="G36" s="110">
        <v>2488.15</v>
      </c>
      <c r="H36" s="110">
        <v>1245.18</v>
      </c>
      <c r="I36" s="110">
        <v>98.42</v>
      </c>
      <c r="J36" s="110">
        <v>1144.55</v>
      </c>
      <c r="K36" s="110">
        <v>2488.15</v>
      </c>
      <c r="L36" s="110">
        <f>TRUNC(F36 * H36, 2)</f>
        <v>1245.18</v>
      </c>
      <c r="M36" s="110">
        <f>TRUNC(F36 * I36, 2)</f>
        <v>98.42</v>
      </c>
      <c r="N36" s="110">
        <f>TRUNC(F36 * J36, 2)</f>
        <v>1144.55</v>
      </c>
      <c r="O36" s="110">
        <v>2488.15</v>
      </c>
      <c r="P36" s="111">
        <f t="shared" si="0"/>
        <v>1.0114716244433888E-3</v>
      </c>
    </row>
    <row r="37" spans="1:16" ht="24" customHeight="1" x14ac:dyDescent="0.2">
      <c r="A37" s="107" t="s">
        <v>195</v>
      </c>
      <c r="B37" s="108" t="s">
        <v>196</v>
      </c>
      <c r="C37" s="107" t="s">
        <v>101</v>
      </c>
      <c r="D37" s="107" t="s">
        <v>197</v>
      </c>
      <c r="E37" s="109" t="s">
        <v>108</v>
      </c>
      <c r="F37" s="108" t="s">
        <v>109</v>
      </c>
      <c r="G37" s="110">
        <v>1453.45</v>
      </c>
      <c r="H37" s="110">
        <v>155.6</v>
      </c>
      <c r="I37" s="110">
        <v>16</v>
      </c>
      <c r="J37" s="110">
        <v>1281.8499999999999</v>
      </c>
      <c r="K37" s="110">
        <v>1453.45</v>
      </c>
      <c r="L37" s="110">
        <f>TRUNC(F37 * H37, 2)</f>
        <v>155.6</v>
      </c>
      <c r="M37" s="110">
        <f>TRUNC(F37 * I37, 2)</f>
        <v>16</v>
      </c>
      <c r="N37" s="110">
        <f>TRUNC(F37 * J37, 2)</f>
        <v>1281.8499999999999</v>
      </c>
      <c r="O37" s="110">
        <v>1453.45</v>
      </c>
      <c r="P37" s="111">
        <f t="shared" si="0"/>
        <v>5.9085000202851253E-4</v>
      </c>
    </row>
    <row r="38" spans="1:16" ht="24" customHeight="1" x14ac:dyDescent="0.2">
      <c r="A38" s="103" t="s">
        <v>198</v>
      </c>
      <c r="B38" s="103"/>
      <c r="C38" s="103"/>
      <c r="D38" s="103" t="s">
        <v>199</v>
      </c>
      <c r="E38" s="103"/>
      <c r="F38" s="104"/>
      <c r="G38" s="103"/>
      <c r="H38" s="103"/>
      <c r="I38" s="103"/>
      <c r="J38" s="103"/>
      <c r="K38" s="103"/>
      <c r="L38" s="103"/>
      <c r="M38" s="103"/>
      <c r="N38" s="103"/>
      <c r="O38" s="105">
        <v>3256.87</v>
      </c>
      <c r="P38" s="106">
        <f t="shared" si="0"/>
        <v>1.3239682452830172E-3</v>
      </c>
    </row>
    <row r="39" spans="1:16" ht="24" customHeight="1" x14ac:dyDescent="0.2">
      <c r="A39" s="107" t="s">
        <v>200</v>
      </c>
      <c r="B39" s="108" t="s">
        <v>201</v>
      </c>
      <c r="C39" s="107" t="s">
        <v>101</v>
      </c>
      <c r="D39" s="107" t="s">
        <v>202</v>
      </c>
      <c r="E39" s="109" t="s">
        <v>108</v>
      </c>
      <c r="F39" s="108" t="s">
        <v>203</v>
      </c>
      <c r="G39" s="110">
        <v>40.97</v>
      </c>
      <c r="H39" s="110">
        <v>1.43</v>
      </c>
      <c r="I39" s="110">
        <v>0.18</v>
      </c>
      <c r="J39" s="110">
        <v>39.36</v>
      </c>
      <c r="K39" s="110">
        <v>40.97</v>
      </c>
      <c r="L39" s="110">
        <f>TRUNC(F39 * H39, 2)</f>
        <v>57.2</v>
      </c>
      <c r="M39" s="110">
        <f>TRUNC(F39 * I39, 2)</f>
        <v>7.2</v>
      </c>
      <c r="N39" s="110">
        <f>TRUNC(F39 * J39, 2)</f>
        <v>1574.4</v>
      </c>
      <c r="O39" s="110">
        <v>1638.8</v>
      </c>
      <c r="P39" s="111">
        <f t="shared" si="0"/>
        <v>6.6619765614525867E-4</v>
      </c>
    </row>
    <row r="40" spans="1:16" ht="39" customHeight="1" x14ac:dyDescent="0.2">
      <c r="A40" s="107" t="s">
        <v>204</v>
      </c>
      <c r="B40" s="108" t="s">
        <v>205</v>
      </c>
      <c r="C40" s="107" t="s">
        <v>148</v>
      </c>
      <c r="D40" s="107" t="s">
        <v>206</v>
      </c>
      <c r="E40" s="109" t="s">
        <v>108</v>
      </c>
      <c r="F40" s="108" t="s">
        <v>207</v>
      </c>
      <c r="G40" s="110">
        <v>123.17</v>
      </c>
      <c r="H40" s="110">
        <v>47.23</v>
      </c>
      <c r="I40" s="110">
        <v>5.87</v>
      </c>
      <c r="J40" s="110">
        <v>70.069999999999993</v>
      </c>
      <c r="K40" s="110">
        <v>123.17</v>
      </c>
      <c r="L40" s="110">
        <f>TRUNC(F40 * H40, 2)</f>
        <v>472.3</v>
      </c>
      <c r="M40" s="110">
        <f>TRUNC(F40 * I40, 2)</f>
        <v>58.7</v>
      </c>
      <c r="N40" s="110">
        <f>TRUNC(F40 * J40, 2)</f>
        <v>700.7</v>
      </c>
      <c r="O40" s="110">
        <v>1231.7</v>
      </c>
      <c r="P40" s="111">
        <f t="shared" si="0"/>
        <v>5.0070518249579891E-4</v>
      </c>
    </row>
    <row r="41" spans="1:16" ht="39" customHeight="1" x14ac:dyDescent="0.2">
      <c r="A41" s="107" t="s">
        <v>208</v>
      </c>
      <c r="B41" s="108" t="s">
        <v>209</v>
      </c>
      <c r="C41" s="107" t="s">
        <v>101</v>
      </c>
      <c r="D41" s="107" t="s">
        <v>210</v>
      </c>
      <c r="E41" s="109" t="s">
        <v>178</v>
      </c>
      <c r="F41" s="108" t="s">
        <v>211</v>
      </c>
      <c r="G41" s="110">
        <v>154.55000000000001</v>
      </c>
      <c r="H41" s="110">
        <v>4.34</v>
      </c>
      <c r="I41" s="110">
        <v>0.48</v>
      </c>
      <c r="J41" s="110">
        <v>149.72999999999999</v>
      </c>
      <c r="K41" s="110">
        <v>154.55000000000001</v>
      </c>
      <c r="L41" s="110">
        <f>TRUNC(F41 * H41, 2)</f>
        <v>10.85</v>
      </c>
      <c r="M41" s="110">
        <f>TRUNC(F41 * I41, 2)</f>
        <v>1.2</v>
      </c>
      <c r="N41" s="110">
        <f>TRUNC(F41 * J41, 2)</f>
        <v>374.32</v>
      </c>
      <c r="O41" s="110">
        <v>386.37</v>
      </c>
      <c r="P41" s="111">
        <f t="shared" si="0"/>
        <v>1.5706540664195973E-4</v>
      </c>
    </row>
    <row r="42" spans="1:16" ht="24" customHeight="1" x14ac:dyDescent="0.2">
      <c r="A42" s="103" t="s">
        <v>212</v>
      </c>
      <c r="B42" s="103"/>
      <c r="C42" s="103"/>
      <c r="D42" s="103" t="s">
        <v>213</v>
      </c>
      <c r="E42" s="103"/>
      <c r="F42" s="104"/>
      <c r="G42" s="103"/>
      <c r="H42" s="103"/>
      <c r="I42" s="103"/>
      <c r="J42" s="103"/>
      <c r="K42" s="103"/>
      <c r="L42" s="103"/>
      <c r="M42" s="103"/>
      <c r="N42" s="103"/>
      <c r="O42" s="105">
        <v>9708.7000000000007</v>
      </c>
      <c r="P42" s="106">
        <f t="shared" si="0"/>
        <v>3.9467373591759057E-3</v>
      </c>
    </row>
    <row r="43" spans="1:16" ht="24" customHeight="1" x14ac:dyDescent="0.2">
      <c r="A43" s="103" t="s">
        <v>214</v>
      </c>
      <c r="B43" s="103"/>
      <c r="C43" s="103"/>
      <c r="D43" s="103" t="s">
        <v>215</v>
      </c>
      <c r="E43" s="103"/>
      <c r="F43" s="104"/>
      <c r="G43" s="103"/>
      <c r="H43" s="103"/>
      <c r="I43" s="103"/>
      <c r="J43" s="103"/>
      <c r="K43" s="103"/>
      <c r="L43" s="103"/>
      <c r="M43" s="103"/>
      <c r="N43" s="103"/>
      <c r="O43" s="105">
        <v>9708.7000000000007</v>
      </c>
      <c r="P43" s="106">
        <f t="shared" si="0"/>
        <v>3.9467373591759057E-3</v>
      </c>
    </row>
    <row r="44" spans="1:16" ht="26.1" customHeight="1" x14ac:dyDescent="0.2">
      <c r="A44" s="107" t="s">
        <v>216</v>
      </c>
      <c r="B44" s="108" t="s">
        <v>217</v>
      </c>
      <c r="C44" s="107" t="s">
        <v>101</v>
      </c>
      <c r="D44" s="107" t="s">
        <v>218</v>
      </c>
      <c r="E44" s="109" t="s">
        <v>108</v>
      </c>
      <c r="F44" s="108" t="s">
        <v>219</v>
      </c>
      <c r="G44" s="110">
        <v>146.69999999999999</v>
      </c>
      <c r="H44" s="110">
        <v>35.75</v>
      </c>
      <c r="I44" s="110">
        <v>101.9</v>
      </c>
      <c r="J44" s="110">
        <v>9.0500000000000007</v>
      </c>
      <c r="K44" s="110">
        <v>146.69999999999999</v>
      </c>
      <c r="L44" s="110">
        <f>TRUNC(F44 * H44, 2)</f>
        <v>178.75</v>
      </c>
      <c r="M44" s="110">
        <f>TRUNC(F44 * I44, 2)</f>
        <v>509.5</v>
      </c>
      <c r="N44" s="110">
        <f>TRUNC(F44 * J44, 2)</f>
        <v>45.25</v>
      </c>
      <c r="O44" s="110">
        <v>733.5</v>
      </c>
      <c r="P44" s="111">
        <f t="shared" si="0"/>
        <v>2.9817914375307984E-4</v>
      </c>
    </row>
    <row r="45" spans="1:16" ht="26.1" customHeight="1" x14ac:dyDescent="0.2">
      <c r="A45" s="107" t="s">
        <v>220</v>
      </c>
      <c r="B45" s="108" t="s">
        <v>221</v>
      </c>
      <c r="C45" s="107" t="s">
        <v>101</v>
      </c>
      <c r="D45" s="107" t="s">
        <v>222</v>
      </c>
      <c r="E45" s="109" t="s">
        <v>108</v>
      </c>
      <c r="F45" s="108" t="s">
        <v>219</v>
      </c>
      <c r="G45" s="110">
        <v>1795.04</v>
      </c>
      <c r="H45" s="110">
        <v>491.84</v>
      </c>
      <c r="I45" s="110">
        <v>957.84</v>
      </c>
      <c r="J45" s="110">
        <v>345.36</v>
      </c>
      <c r="K45" s="110">
        <v>1795.04</v>
      </c>
      <c r="L45" s="110">
        <f>TRUNC(F45 * H45, 2)</f>
        <v>2459.1999999999998</v>
      </c>
      <c r="M45" s="110">
        <f>TRUNC(F45 * I45, 2)</f>
        <v>4789.2</v>
      </c>
      <c r="N45" s="110">
        <f>TRUNC(F45 * J45, 2)</f>
        <v>1726.8</v>
      </c>
      <c r="O45" s="110">
        <v>8975.2000000000007</v>
      </c>
      <c r="P45" s="111">
        <f t="shared" si="0"/>
        <v>3.6485582154228255E-3</v>
      </c>
    </row>
    <row r="46" spans="1:16" ht="24" customHeight="1" x14ac:dyDescent="0.2">
      <c r="A46" s="103" t="s">
        <v>223</v>
      </c>
      <c r="B46" s="103"/>
      <c r="C46" s="103"/>
      <c r="D46" s="103" t="s">
        <v>224</v>
      </c>
      <c r="E46" s="103"/>
      <c r="F46" s="104"/>
      <c r="G46" s="103"/>
      <c r="H46" s="103"/>
      <c r="I46" s="103"/>
      <c r="J46" s="103"/>
      <c r="K46" s="103"/>
      <c r="L46" s="103"/>
      <c r="M46" s="103"/>
      <c r="N46" s="103"/>
      <c r="O46" s="105">
        <v>7393.28</v>
      </c>
      <c r="P46" s="106">
        <f t="shared" si="0"/>
        <v>3.0054831628176827E-3</v>
      </c>
    </row>
    <row r="47" spans="1:16" ht="24" customHeight="1" x14ac:dyDescent="0.2">
      <c r="A47" s="103" t="s">
        <v>225</v>
      </c>
      <c r="B47" s="103"/>
      <c r="C47" s="103"/>
      <c r="D47" s="103" t="s">
        <v>226</v>
      </c>
      <c r="E47" s="103"/>
      <c r="F47" s="104"/>
      <c r="G47" s="103"/>
      <c r="H47" s="103"/>
      <c r="I47" s="103"/>
      <c r="J47" s="103"/>
      <c r="K47" s="103"/>
      <c r="L47" s="103"/>
      <c r="M47" s="103"/>
      <c r="N47" s="103"/>
      <c r="O47" s="105">
        <v>7393.28</v>
      </c>
      <c r="P47" s="106">
        <f t="shared" si="0"/>
        <v>3.0054831628176827E-3</v>
      </c>
    </row>
    <row r="48" spans="1:16" ht="26.1" customHeight="1" x14ac:dyDescent="0.2">
      <c r="A48" s="107" t="s">
        <v>227</v>
      </c>
      <c r="B48" s="108" t="s">
        <v>228</v>
      </c>
      <c r="C48" s="107" t="s">
        <v>148</v>
      </c>
      <c r="D48" s="107" t="s">
        <v>229</v>
      </c>
      <c r="E48" s="109" t="s">
        <v>230</v>
      </c>
      <c r="F48" s="108" t="s">
        <v>231</v>
      </c>
      <c r="G48" s="110">
        <v>28.88</v>
      </c>
      <c r="H48" s="110">
        <v>22.18</v>
      </c>
      <c r="I48" s="110">
        <v>2.64</v>
      </c>
      <c r="J48" s="110">
        <v>4.0599999999999996</v>
      </c>
      <c r="K48" s="110">
        <v>28.88</v>
      </c>
      <c r="L48" s="110">
        <f>TRUNC(F48 * H48, 2)</f>
        <v>5678.08</v>
      </c>
      <c r="M48" s="110">
        <f>TRUNC(F48 * I48, 2)</f>
        <v>675.84</v>
      </c>
      <c r="N48" s="110">
        <f>TRUNC(F48 * J48, 2)</f>
        <v>1039.3599999999999</v>
      </c>
      <c r="O48" s="110">
        <v>7393.28</v>
      </c>
      <c r="P48" s="111">
        <f t="shared" si="0"/>
        <v>3.0054831628176827E-3</v>
      </c>
    </row>
    <row r="49" spans="1:16" ht="24" customHeight="1" x14ac:dyDescent="0.2">
      <c r="A49" s="103" t="s">
        <v>232</v>
      </c>
      <c r="B49" s="103"/>
      <c r="C49" s="103"/>
      <c r="D49" s="103" t="s">
        <v>233</v>
      </c>
      <c r="E49" s="103"/>
      <c r="F49" s="104"/>
      <c r="G49" s="103"/>
      <c r="H49" s="103"/>
      <c r="I49" s="103"/>
      <c r="J49" s="103"/>
      <c r="K49" s="103"/>
      <c r="L49" s="103"/>
      <c r="M49" s="103"/>
      <c r="N49" s="103"/>
      <c r="O49" s="105">
        <v>2506.8000000000002</v>
      </c>
      <c r="P49" s="106">
        <f t="shared" si="0"/>
        <v>1.019053139141405E-3</v>
      </c>
    </row>
    <row r="50" spans="1:16" ht="24" customHeight="1" x14ac:dyDescent="0.2">
      <c r="A50" s="103" t="s">
        <v>234</v>
      </c>
      <c r="B50" s="103"/>
      <c r="C50" s="103"/>
      <c r="D50" s="103" t="s">
        <v>235</v>
      </c>
      <c r="E50" s="103"/>
      <c r="F50" s="104"/>
      <c r="G50" s="103"/>
      <c r="H50" s="103"/>
      <c r="I50" s="103"/>
      <c r="J50" s="103"/>
      <c r="K50" s="103"/>
      <c r="L50" s="103"/>
      <c r="M50" s="103"/>
      <c r="N50" s="103"/>
      <c r="O50" s="105">
        <v>2506.8000000000002</v>
      </c>
      <c r="P50" s="106">
        <f t="shared" si="0"/>
        <v>1.019053139141405E-3</v>
      </c>
    </row>
    <row r="51" spans="1:16" ht="26.1" customHeight="1" x14ac:dyDescent="0.2">
      <c r="A51" s="107" t="s">
        <v>236</v>
      </c>
      <c r="B51" s="108" t="s">
        <v>237</v>
      </c>
      <c r="C51" s="107" t="s">
        <v>101</v>
      </c>
      <c r="D51" s="107" t="s">
        <v>238</v>
      </c>
      <c r="E51" s="109" t="s">
        <v>239</v>
      </c>
      <c r="F51" s="108" t="s">
        <v>207</v>
      </c>
      <c r="G51" s="110">
        <v>250.68</v>
      </c>
      <c r="H51" s="110">
        <v>114.4</v>
      </c>
      <c r="I51" s="110">
        <v>14.72</v>
      </c>
      <c r="J51" s="110">
        <v>121.56</v>
      </c>
      <c r="K51" s="110">
        <v>250.68</v>
      </c>
      <c r="L51" s="110">
        <f>TRUNC(F51 * H51, 2)</f>
        <v>1144</v>
      </c>
      <c r="M51" s="110">
        <f>TRUNC(F51 * I51, 2)</f>
        <v>147.19999999999999</v>
      </c>
      <c r="N51" s="110">
        <f>TRUNC(F51 * J51, 2)</f>
        <v>1215.5999999999999</v>
      </c>
      <c r="O51" s="110">
        <v>2506.8000000000002</v>
      </c>
      <c r="P51" s="111">
        <f t="shared" si="0"/>
        <v>1.019053139141405E-3</v>
      </c>
    </row>
    <row r="52" spans="1:16" ht="24" customHeight="1" x14ac:dyDescent="0.2">
      <c r="A52" s="103" t="s">
        <v>240</v>
      </c>
      <c r="B52" s="103"/>
      <c r="C52" s="103"/>
      <c r="D52" s="103" t="s">
        <v>241</v>
      </c>
      <c r="E52" s="103"/>
      <c r="F52" s="104"/>
      <c r="G52" s="103"/>
      <c r="H52" s="103"/>
      <c r="I52" s="103"/>
      <c r="J52" s="103"/>
      <c r="K52" s="103"/>
      <c r="L52" s="103"/>
      <c r="M52" s="103"/>
      <c r="N52" s="103"/>
      <c r="O52" s="105">
        <v>1078.56</v>
      </c>
      <c r="P52" s="106">
        <f t="shared" si="0"/>
        <v>4.3845139371005015E-4</v>
      </c>
    </row>
    <row r="53" spans="1:16" ht="26.1" customHeight="1" x14ac:dyDescent="0.2">
      <c r="A53" s="103" t="s">
        <v>242</v>
      </c>
      <c r="B53" s="103"/>
      <c r="C53" s="103"/>
      <c r="D53" s="103" t="s">
        <v>243</v>
      </c>
      <c r="E53" s="103"/>
      <c r="F53" s="104"/>
      <c r="G53" s="103"/>
      <c r="H53" s="103"/>
      <c r="I53" s="103"/>
      <c r="J53" s="103"/>
      <c r="K53" s="103"/>
      <c r="L53" s="103"/>
      <c r="M53" s="103"/>
      <c r="N53" s="103"/>
      <c r="O53" s="105">
        <v>1078.56</v>
      </c>
      <c r="P53" s="106">
        <f t="shared" si="0"/>
        <v>4.3845139371005015E-4</v>
      </c>
    </row>
    <row r="54" spans="1:16" ht="51.95" customHeight="1" x14ac:dyDescent="0.2">
      <c r="A54" s="107" t="s">
        <v>244</v>
      </c>
      <c r="B54" s="108" t="s">
        <v>245</v>
      </c>
      <c r="C54" s="107" t="s">
        <v>148</v>
      </c>
      <c r="D54" s="107" t="s">
        <v>246</v>
      </c>
      <c r="E54" s="109" t="s">
        <v>136</v>
      </c>
      <c r="F54" s="108" t="s">
        <v>247</v>
      </c>
      <c r="G54" s="110">
        <v>89.88</v>
      </c>
      <c r="H54" s="110">
        <v>29.82</v>
      </c>
      <c r="I54" s="110">
        <v>2.97</v>
      </c>
      <c r="J54" s="110">
        <v>57.09</v>
      </c>
      <c r="K54" s="110">
        <v>89.88</v>
      </c>
      <c r="L54" s="110">
        <f>TRUNC(F54 * H54, 2)</f>
        <v>357.84</v>
      </c>
      <c r="M54" s="110">
        <f>TRUNC(F54 * I54, 2)</f>
        <v>35.64</v>
      </c>
      <c r="N54" s="110">
        <f>TRUNC(F54 * J54, 2)</f>
        <v>685.08</v>
      </c>
      <c r="O54" s="110">
        <v>1078.56</v>
      </c>
      <c r="P54" s="111">
        <f t="shared" si="0"/>
        <v>4.3845139371005015E-4</v>
      </c>
    </row>
    <row r="55" spans="1:16" ht="24" customHeight="1" x14ac:dyDescent="0.2">
      <c r="A55" s="103" t="s">
        <v>248</v>
      </c>
      <c r="B55" s="103"/>
      <c r="C55" s="103"/>
      <c r="D55" s="103" t="s">
        <v>249</v>
      </c>
      <c r="E55" s="103"/>
      <c r="F55" s="104"/>
      <c r="G55" s="103"/>
      <c r="H55" s="103"/>
      <c r="I55" s="103"/>
      <c r="J55" s="103"/>
      <c r="K55" s="103"/>
      <c r="L55" s="103"/>
      <c r="M55" s="103"/>
      <c r="N55" s="103"/>
      <c r="O55" s="105">
        <v>10029.48</v>
      </c>
      <c r="P55" s="106">
        <f t="shared" si="0"/>
        <v>4.0771394119817851E-3</v>
      </c>
    </row>
    <row r="56" spans="1:16" ht="24" customHeight="1" x14ac:dyDescent="0.2">
      <c r="A56" s="103" t="s">
        <v>250</v>
      </c>
      <c r="B56" s="103"/>
      <c r="C56" s="103"/>
      <c r="D56" s="103" t="s">
        <v>251</v>
      </c>
      <c r="E56" s="103"/>
      <c r="F56" s="104"/>
      <c r="G56" s="103"/>
      <c r="H56" s="103"/>
      <c r="I56" s="103"/>
      <c r="J56" s="103"/>
      <c r="K56" s="103"/>
      <c r="L56" s="103"/>
      <c r="M56" s="103"/>
      <c r="N56" s="103"/>
      <c r="O56" s="105">
        <v>688.6</v>
      </c>
      <c r="P56" s="106">
        <f t="shared" si="0"/>
        <v>2.7992659630316402E-4</v>
      </c>
    </row>
    <row r="57" spans="1:16" ht="24" customHeight="1" x14ac:dyDescent="0.2">
      <c r="A57" s="107" t="s">
        <v>252</v>
      </c>
      <c r="B57" s="108" t="s">
        <v>253</v>
      </c>
      <c r="C57" s="107" t="s">
        <v>101</v>
      </c>
      <c r="D57" s="107" t="s">
        <v>254</v>
      </c>
      <c r="E57" s="109" t="s">
        <v>136</v>
      </c>
      <c r="F57" s="108" t="s">
        <v>185</v>
      </c>
      <c r="G57" s="110">
        <v>20.02</v>
      </c>
      <c r="H57" s="110">
        <v>12.11</v>
      </c>
      <c r="I57" s="110">
        <v>1.31</v>
      </c>
      <c r="J57" s="110">
        <v>6.6</v>
      </c>
      <c r="K57" s="110">
        <v>20.02</v>
      </c>
      <c r="L57" s="110">
        <f>TRUNC(F57 * H57, 2)</f>
        <v>217.98</v>
      </c>
      <c r="M57" s="110">
        <f>TRUNC(F57 * I57, 2)</f>
        <v>23.58</v>
      </c>
      <c r="N57" s="110">
        <f>TRUNC(F57 * J57, 2)</f>
        <v>118.8</v>
      </c>
      <c r="O57" s="110">
        <v>360.36</v>
      </c>
      <c r="P57" s="111">
        <f t="shared" si="0"/>
        <v>1.4649193761807753E-4</v>
      </c>
    </row>
    <row r="58" spans="1:16" ht="51.95" customHeight="1" x14ac:dyDescent="0.2">
      <c r="A58" s="107" t="s">
        <v>255</v>
      </c>
      <c r="B58" s="108" t="s">
        <v>256</v>
      </c>
      <c r="C58" s="107" t="s">
        <v>148</v>
      </c>
      <c r="D58" s="107" t="s">
        <v>257</v>
      </c>
      <c r="E58" s="109" t="s">
        <v>136</v>
      </c>
      <c r="F58" s="108" t="s">
        <v>258</v>
      </c>
      <c r="G58" s="110">
        <v>41.03</v>
      </c>
      <c r="H58" s="110">
        <v>18.649999999999999</v>
      </c>
      <c r="I58" s="110">
        <v>2.0099999999999998</v>
      </c>
      <c r="J58" s="110">
        <v>20.37</v>
      </c>
      <c r="K58" s="110">
        <v>41.03</v>
      </c>
      <c r="L58" s="110">
        <f>TRUNC(F58 * H58, 2)</f>
        <v>149.19999999999999</v>
      </c>
      <c r="M58" s="110">
        <f>TRUNC(F58 * I58, 2)</f>
        <v>16.079999999999998</v>
      </c>
      <c r="N58" s="110">
        <f>TRUNC(F58 * J58, 2)</f>
        <v>162.96</v>
      </c>
      <c r="O58" s="110">
        <v>328.24</v>
      </c>
      <c r="P58" s="111">
        <f t="shared" si="0"/>
        <v>1.3343465868508649E-4</v>
      </c>
    </row>
    <row r="59" spans="1:16" ht="24" customHeight="1" x14ac:dyDescent="0.2">
      <c r="A59" s="103" t="s">
        <v>259</v>
      </c>
      <c r="B59" s="103"/>
      <c r="C59" s="103"/>
      <c r="D59" s="103" t="s">
        <v>260</v>
      </c>
      <c r="E59" s="103"/>
      <c r="F59" s="104"/>
      <c r="G59" s="103"/>
      <c r="H59" s="103"/>
      <c r="I59" s="103"/>
      <c r="J59" s="103"/>
      <c r="K59" s="103"/>
      <c r="L59" s="103"/>
      <c r="M59" s="103"/>
      <c r="N59" s="103"/>
      <c r="O59" s="105">
        <v>9340.8799999999992</v>
      </c>
      <c r="P59" s="106">
        <f t="shared" si="0"/>
        <v>3.7972128156786209E-3</v>
      </c>
    </row>
    <row r="60" spans="1:16" ht="26.1" customHeight="1" x14ac:dyDescent="0.2">
      <c r="A60" s="107" t="s">
        <v>261</v>
      </c>
      <c r="B60" s="108" t="s">
        <v>262</v>
      </c>
      <c r="C60" s="107" t="s">
        <v>101</v>
      </c>
      <c r="D60" s="107" t="s">
        <v>263</v>
      </c>
      <c r="E60" s="109" t="s">
        <v>178</v>
      </c>
      <c r="F60" s="108" t="s">
        <v>264</v>
      </c>
      <c r="G60" s="110">
        <v>39.58</v>
      </c>
      <c r="H60" s="110">
        <v>8.32</v>
      </c>
      <c r="I60" s="110">
        <v>1.07</v>
      </c>
      <c r="J60" s="110">
        <v>30.19</v>
      </c>
      <c r="K60" s="110">
        <v>39.58</v>
      </c>
      <c r="L60" s="110">
        <f>TRUNC(F60 * H60, 2)</f>
        <v>1963.52</v>
      </c>
      <c r="M60" s="110">
        <f>TRUNC(F60 * I60, 2)</f>
        <v>252.52</v>
      </c>
      <c r="N60" s="110">
        <f>TRUNC(F60 * J60, 2)</f>
        <v>7124.84</v>
      </c>
      <c r="O60" s="110">
        <v>9340.8799999999992</v>
      </c>
      <c r="P60" s="111">
        <f t="shared" si="0"/>
        <v>3.7972128156786209E-3</v>
      </c>
    </row>
    <row r="61" spans="1:16" ht="24" customHeight="1" x14ac:dyDescent="0.2">
      <c r="A61" s="103" t="s">
        <v>265</v>
      </c>
      <c r="B61" s="103"/>
      <c r="C61" s="103"/>
      <c r="D61" s="103" t="s">
        <v>266</v>
      </c>
      <c r="E61" s="103"/>
      <c r="F61" s="104"/>
      <c r="G61" s="103"/>
      <c r="H61" s="103"/>
      <c r="I61" s="103"/>
      <c r="J61" s="103"/>
      <c r="K61" s="103"/>
      <c r="L61" s="103"/>
      <c r="M61" s="103"/>
      <c r="N61" s="103"/>
      <c r="O61" s="105">
        <v>8424.08</v>
      </c>
      <c r="P61" s="106">
        <f t="shared" si="0"/>
        <v>3.4245193746522767E-3</v>
      </c>
    </row>
    <row r="62" spans="1:16" ht="39" customHeight="1" x14ac:dyDescent="0.2">
      <c r="A62" s="107" t="s">
        <v>267</v>
      </c>
      <c r="B62" s="108" t="s">
        <v>268</v>
      </c>
      <c r="C62" s="107" t="s">
        <v>148</v>
      </c>
      <c r="D62" s="107" t="s">
        <v>269</v>
      </c>
      <c r="E62" s="109" t="s">
        <v>136</v>
      </c>
      <c r="F62" s="108" t="s">
        <v>264</v>
      </c>
      <c r="G62" s="110">
        <v>24.53</v>
      </c>
      <c r="H62" s="110">
        <v>10.08</v>
      </c>
      <c r="I62" s="110">
        <v>1.49</v>
      </c>
      <c r="J62" s="110">
        <v>12.96</v>
      </c>
      <c r="K62" s="110">
        <v>24.53</v>
      </c>
      <c r="L62" s="110">
        <f>TRUNC(F62 * H62, 2)</f>
        <v>2378.88</v>
      </c>
      <c r="M62" s="110">
        <f>TRUNC(F62 * I62, 2)</f>
        <v>351.64</v>
      </c>
      <c r="N62" s="110">
        <f>TRUNC(F62 * J62, 2)</f>
        <v>3058.56</v>
      </c>
      <c r="O62" s="110">
        <v>5789.08</v>
      </c>
      <c r="P62" s="111">
        <f t="shared" si="0"/>
        <v>2.353350944128261E-3</v>
      </c>
    </row>
    <row r="63" spans="1:16" ht="26.1" customHeight="1" x14ac:dyDescent="0.2">
      <c r="A63" s="107" t="s">
        <v>270</v>
      </c>
      <c r="B63" s="108" t="s">
        <v>271</v>
      </c>
      <c r="C63" s="107" t="s">
        <v>148</v>
      </c>
      <c r="D63" s="107" t="s">
        <v>272</v>
      </c>
      <c r="E63" s="109" t="s">
        <v>103</v>
      </c>
      <c r="F63" s="108" t="s">
        <v>273</v>
      </c>
      <c r="G63" s="110">
        <v>1.55</v>
      </c>
      <c r="H63" s="110">
        <v>1.02</v>
      </c>
      <c r="I63" s="110">
        <v>0.14000000000000001</v>
      </c>
      <c r="J63" s="110">
        <v>0.39</v>
      </c>
      <c r="K63" s="110">
        <v>1.55</v>
      </c>
      <c r="L63" s="110">
        <f>TRUNC(F63 * H63, 2)</f>
        <v>1734</v>
      </c>
      <c r="M63" s="110">
        <f>TRUNC(F63 * I63, 2)</f>
        <v>238</v>
      </c>
      <c r="N63" s="110">
        <f>TRUNC(F63 * J63, 2)</f>
        <v>663</v>
      </c>
      <c r="O63" s="110">
        <v>2635</v>
      </c>
      <c r="P63" s="111">
        <f t="shared" si="0"/>
        <v>1.0711684305240155E-3</v>
      </c>
    </row>
    <row r="64" spans="1:16" ht="24" customHeight="1" x14ac:dyDescent="0.2">
      <c r="A64" s="103" t="s">
        <v>274</v>
      </c>
      <c r="B64" s="103"/>
      <c r="C64" s="103"/>
      <c r="D64" s="103" t="s">
        <v>275</v>
      </c>
      <c r="E64" s="103"/>
      <c r="F64" s="104"/>
      <c r="G64" s="103"/>
      <c r="H64" s="103"/>
      <c r="I64" s="103"/>
      <c r="J64" s="103"/>
      <c r="K64" s="103"/>
      <c r="L64" s="103"/>
      <c r="M64" s="103"/>
      <c r="N64" s="103"/>
      <c r="O64" s="105">
        <v>1627151.71</v>
      </c>
      <c r="P64" s="106">
        <f t="shared" si="0"/>
        <v>0.66146244532264442</v>
      </c>
    </row>
    <row r="65" spans="1:16" ht="24" customHeight="1" x14ac:dyDescent="0.2">
      <c r="A65" s="103" t="s">
        <v>276</v>
      </c>
      <c r="B65" s="103"/>
      <c r="C65" s="103"/>
      <c r="D65" s="103" t="s">
        <v>277</v>
      </c>
      <c r="E65" s="103"/>
      <c r="F65" s="104"/>
      <c r="G65" s="103"/>
      <c r="H65" s="103"/>
      <c r="I65" s="103"/>
      <c r="J65" s="103"/>
      <c r="K65" s="103"/>
      <c r="L65" s="103"/>
      <c r="M65" s="103"/>
      <c r="N65" s="103"/>
      <c r="O65" s="105">
        <v>1160166.06</v>
      </c>
      <c r="P65" s="106">
        <f t="shared" si="0"/>
        <v>0.47162552472008762</v>
      </c>
    </row>
    <row r="66" spans="1:16" ht="24" customHeight="1" x14ac:dyDescent="0.2">
      <c r="A66" s="103" t="s">
        <v>278</v>
      </c>
      <c r="B66" s="103"/>
      <c r="C66" s="103"/>
      <c r="D66" s="103" t="s">
        <v>279</v>
      </c>
      <c r="E66" s="103"/>
      <c r="F66" s="104"/>
      <c r="G66" s="103"/>
      <c r="H66" s="103"/>
      <c r="I66" s="103"/>
      <c r="J66" s="103"/>
      <c r="K66" s="103"/>
      <c r="L66" s="103"/>
      <c r="M66" s="103"/>
      <c r="N66" s="103"/>
      <c r="O66" s="105">
        <v>7474.8</v>
      </c>
      <c r="P66" s="106">
        <f t="shared" si="0"/>
        <v>3.0386223091009154E-3</v>
      </c>
    </row>
    <row r="67" spans="1:16" ht="26.1" customHeight="1" x14ac:dyDescent="0.2">
      <c r="A67" s="107" t="s">
        <v>280</v>
      </c>
      <c r="B67" s="108" t="s">
        <v>281</v>
      </c>
      <c r="C67" s="107" t="s">
        <v>148</v>
      </c>
      <c r="D67" s="107" t="s">
        <v>282</v>
      </c>
      <c r="E67" s="109" t="s">
        <v>136</v>
      </c>
      <c r="F67" s="108" t="s">
        <v>283</v>
      </c>
      <c r="G67" s="110">
        <v>0.74</v>
      </c>
      <c r="H67" s="110">
        <v>0.53</v>
      </c>
      <c r="I67" s="110">
        <v>0.06</v>
      </c>
      <c r="J67" s="110">
        <v>0.15</v>
      </c>
      <c r="K67" s="110">
        <v>0.74</v>
      </c>
      <c r="L67" s="110">
        <f t="shared" ref="L67:L76" si="4">TRUNC(F67 * H67, 2)</f>
        <v>442.55</v>
      </c>
      <c r="M67" s="110">
        <f t="shared" ref="M67:M76" si="5">TRUNC(F67 * I67, 2)</f>
        <v>50.1</v>
      </c>
      <c r="N67" s="110">
        <f t="shared" ref="N67:N76" si="6">TRUNC(F67 * J67, 2)</f>
        <v>125.25</v>
      </c>
      <c r="O67" s="110">
        <v>617.9</v>
      </c>
      <c r="P67" s="111">
        <f t="shared" si="0"/>
        <v>2.5118594809138108E-4</v>
      </c>
    </row>
    <row r="68" spans="1:16" ht="26.1" customHeight="1" x14ac:dyDescent="0.2">
      <c r="A68" s="107" t="s">
        <v>284</v>
      </c>
      <c r="B68" s="108" t="s">
        <v>285</v>
      </c>
      <c r="C68" s="107" t="s">
        <v>101</v>
      </c>
      <c r="D68" s="107" t="s">
        <v>286</v>
      </c>
      <c r="E68" s="109" t="s">
        <v>287</v>
      </c>
      <c r="F68" s="108" t="s">
        <v>288</v>
      </c>
      <c r="G68" s="110">
        <v>103.88</v>
      </c>
      <c r="H68" s="110">
        <v>73.69</v>
      </c>
      <c r="I68" s="110">
        <v>13.12</v>
      </c>
      <c r="J68" s="110">
        <v>17.07</v>
      </c>
      <c r="K68" s="110">
        <v>103.88</v>
      </c>
      <c r="L68" s="110">
        <f t="shared" si="4"/>
        <v>562.25</v>
      </c>
      <c r="M68" s="110">
        <f t="shared" si="5"/>
        <v>100.1</v>
      </c>
      <c r="N68" s="110">
        <f t="shared" si="6"/>
        <v>130.24</v>
      </c>
      <c r="O68" s="110">
        <v>792.6</v>
      </c>
      <c r="P68" s="111">
        <f t="shared" si="0"/>
        <v>3.2220421177735664E-4</v>
      </c>
    </row>
    <row r="69" spans="1:16" ht="39" customHeight="1" x14ac:dyDescent="0.2">
      <c r="A69" s="107" t="s">
        <v>289</v>
      </c>
      <c r="B69" s="108" t="s">
        <v>290</v>
      </c>
      <c r="C69" s="107" t="s">
        <v>148</v>
      </c>
      <c r="D69" s="107" t="s">
        <v>291</v>
      </c>
      <c r="E69" s="109" t="s">
        <v>287</v>
      </c>
      <c r="F69" s="108" t="s">
        <v>292</v>
      </c>
      <c r="G69" s="110">
        <v>60.41</v>
      </c>
      <c r="H69" s="110">
        <v>9.8000000000000007</v>
      </c>
      <c r="I69" s="110">
        <v>40.74</v>
      </c>
      <c r="J69" s="110">
        <v>9.8699999999999992</v>
      </c>
      <c r="K69" s="110">
        <v>60.41</v>
      </c>
      <c r="L69" s="110">
        <f t="shared" si="4"/>
        <v>6.17</v>
      </c>
      <c r="M69" s="110">
        <f t="shared" si="5"/>
        <v>25.66</v>
      </c>
      <c r="N69" s="110">
        <f t="shared" si="6"/>
        <v>6.21</v>
      </c>
      <c r="O69" s="110">
        <v>38.049999999999997</v>
      </c>
      <c r="P69" s="111">
        <f t="shared" si="0"/>
        <v>1.5467916046086827E-5</v>
      </c>
    </row>
    <row r="70" spans="1:16" ht="26.1" customHeight="1" x14ac:dyDescent="0.2">
      <c r="A70" s="107" t="s">
        <v>293</v>
      </c>
      <c r="B70" s="108" t="s">
        <v>294</v>
      </c>
      <c r="C70" s="107" t="s">
        <v>148</v>
      </c>
      <c r="D70" s="107" t="s">
        <v>295</v>
      </c>
      <c r="E70" s="109" t="s">
        <v>108</v>
      </c>
      <c r="F70" s="108" t="s">
        <v>207</v>
      </c>
      <c r="G70" s="110">
        <v>51.63</v>
      </c>
      <c r="H70" s="110">
        <v>41.78</v>
      </c>
      <c r="I70" s="110">
        <v>2.63</v>
      </c>
      <c r="J70" s="110">
        <v>7.22</v>
      </c>
      <c r="K70" s="110">
        <v>51.63</v>
      </c>
      <c r="L70" s="110">
        <f t="shared" si="4"/>
        <v>417.8</v>
      </c>
      <c r="M70" s="110">
        <f t="shared" si="5"/>
        <v>26.3</v>
      </c>
      <c r="N70" s="110">
        <f t="shared" si="6"/>
        <v>72.2</v>
      </c>
      <c r="O70" s="110">
        <v>516.29999999999995</v>
      </c>
      <c r="P70" s="111">
        <f t="shared" ref="P70:P133" si="7">O70 / 2459930.6</f>
        <v>2.0988396989736211E-4</v>
      </c>
    </row>
    <row r="71" spans="1:16" ht="26.1" customHeight="1" x14ac:dyDescent="0.2">
      <c r="A71" s="107" t="s">
        <v>296</v>
      </c>
      <c r="B71" s="108" t="s">
        <v>297</v>
      </c>
      <c r="C71" s="107" t="s">
        <v>148</v>
      </c>
      <c r="D71" s="107" t="s">
        <v>298</v>
      </c>
      <c r="E71" s="109" t="s">
        <v>136</v>
      </c>
      <c r="F71" s="108" t="s">
        <v>299</v>
      </c>
      <c r="G71" s="110">
        <v>3.15</v>
      </c>
      <c r="H71" s="110">
        <v>2.35</v>
      </c>
      <c r="I71" s="110">
        <v>0.27</v>
      </c>
      <c r="J71" s="110">
        <v>0.53</v>
      </c>
      <c r="K71" s="110">
        <v>3.15</v>
      </c>
      <c r="L71" s="110">
        <f t="shared" si="4"/>
        <v>699.5</v>
      </c>
      <c r="M71" s="110">
        <f t="shared" si="5"/>
        <v>80.36</v>
      </c>
      <c r="N71" s="110">
        <f t="shared" si="6"/>
        <v>157.75</v>
      </c>
      <c r="O71" s="110">
        <v>937.62</v>
      </c>
      <c r="P71" s="111">
        <f t="shared" si="7"/>
        <v>3.8115709443185103E-4</v>
      </c>
    </row>
    <row r="72" spans="1:16" ht="39" customHeight="1" x14ac:dyDescent="0.2">
      <c r="A72" s="107" t="s">
        <v>300</v>
      </c>
      <c r="B72" s="108" t="s">
        <v>301</v>
      </c>
      <c r="C72" s="107" t="s">
        <v>101</v>
      </c>
      <c r="D72" s="107" t="s">
        <v>302</v>
      </c>
      <c r="E72" s="109" t="s">
        <v>136</v>
      </c>
      <c r="F72" s="108" t="s">
        <v>258</v>
      </c>
      <c r="G72" s="110">
        <v>27.56</v>
      </c>
      <c r="H72" s="110">
        <v>20.13</v>
      </c>
      <c r="I72" s="110">
        <v>2.65</v>
      </c>
      <c r="J72" s="110">
        <v>4.78</v>
      </c>
      <c r="K72" s="110">
        <v>27.56</v>
      </c>
      <c r="L72" s="110">
        <f t="shared" si="4"/>
        <v>161.04</v>
      </c>
      <c r="M72" s="110">
        <f t="shared" si="5"/>
        <v>21.2</v>
      </c>
      <c r="N72" s="110">
        <f t="shared" si="6"/>
        <v>38.24</v>
      </c>
      <c r="O72" s="110">
        <v>220.48</v>
      </c>
      <c r="P72" s="111">
        <f t="shared" si="7"/>
        <v>8.9628544805288397E-5</v>
      </c>
    </row>
    <row r="73" spans="1:16" ht="26.1" customHeight="1" x14ac:dyDescent="0.2">
      <c r="A73" s="107" t="s">
        <v>303</v>
      </c>
      <c r="B73" s="108" t="s">
        <v>304</v>
      </c>
      <c r="C73" s="107" t="s">
        <v>101</v>
      </c>
      <c r="D73" s="107" t="s">
        <v>305</v>
      </c>
      <c r="E73" s="109" t="s">
        <v>136</v>
      </c>
      <c r="F73" s="108" t="s">
        <v>306</v>
      </c>
      <c r="G73" s="110">
        <v>59.28</v>
      </c>
      <c r="H73" s="110">
        <v>42.9</v>
      </c>
      <c r="I73" s="110">
        <v>5.52</v>
      </c>
      <c r="J73" s="110">
        <v>10.86</v>
      </c>
      <c r="K73" s="110">
        <v>59.28</v>
      </c>
      <c r="L73" s="110">
        <f t="shared" si="4"/>
        <v>128.69999999999999</v>
      </c>
      <c r="M73" s="110">
        <f t="shared" si="5"/>
        <v>16.559999999999999</v>
      </c>
      <c r="N73" s="110">
        <f t="shared" si="6"/>
        <v>32.58</v>
      </c>
      <c r="O73" s="110">
        <v>177.84</v>
      </c>
      <c r="P73" s="111">
        <f t="shared" si="7"/>
        <v>7.2294722460869418E-5</v>
      </c>
    </row>
    <row r="74" spans="1:16" ht="24" customHeight="1" x14ac:dyDescent="0.2">
      <c r="A74" s="107" t="s">
        <v>307</v>
      </c>
      <c r="B74" s="108" t="s">
        <v>308</v>
      </c>
      <c r="C74" s="107" t="s">
        <v>101</v>
      </c>
      <c r="D74" s="107" t="s">
        <v>309</v>
      </c>
      <c r="E74" s="109" t="s">
        <v>103</v>
      </c>
      <c r="F74" s="108" t="s">
        <v>310</v>
      </c>
      <c r="G74" s="110">
        <v>13.99</v>
      </c>
      <c r="H74" s="110">
        <v>13.99</v>
      </c>
      <c r="I74" s="110">
        <v>0</v>
      </c>
      <c r="J74" s="110">
        <v>0</v>
      </c>
      <c r="K74" s="110">
        <v>13.99</v>
      </c>
      <c r="L74" s="110">
        <f t="shared" si="4"/>
        <v>1091.22</v>
      </c>
      <c r="M74" s="110">
        <f t="shared" si="5"/>
        <v>0</v>
      </c>
      <c r="N74" s="110">
        <f t="shared" si="6"/>
        <v>0</v>
      </c>
      <c r="O74" s="110">
        <v>1091.22</v>
      </c>
      <c r="P74" s="111">
        <f t="shared" si="7"/>
        <v>4.4359788036296634E-4</v>
      </c>
    </row>
    <row r="75" spans="1:16" ht="26.1" customHeight="1" x14ac:dyDescent="0.2">
      <c r="A75" s="107" t="s">
        <v>311</v>
      </c>
      <c r="B75" s="108" t="s">
        <v>312</v>
      </c>
      <c r="C75" s="107" t="s">
        <v>101</v>
      </c>
      <c r="D75" s="107" t="s">
        <v>313</v>
      </c>
      <c r="E75" s="109" t="s">
        <v>287</v>
      </c>
      <c r="F75" s="108" t="s">
        <v>314</v>
      </c>
      <c r="G75" s="110">
        <v>23.71</v>
      </c>
      <c r="H75" s="110">
        <v>17.16</v>
      </c>
      <c r="I75" s="110">
        <v>2.2000000000000002</v>
      </c>
      <c r="J75" s="110">
        <v>4.3499999999999996</v>
      </c>
      <c r="K75" s="110">
        <v>23.71</v>
      </c>
      <c r="L75" s="110">
        <f t="shared" si="4"/>
        <v>540.19000000000005</v>
      </c>
      <c r="M75" s="110">
        <f t="shared" si="5"/>
        <v>69.25</v>
      </c>
      <c r="N75" s="110">
        <f t="shared" si="6"/>
        <v>136.93</v>
      </c>
      <c r="O75" s="110">
        <v>746.39</v>
      </c>
      <c r="P75" s="111">
        <f t="shared" si="7"/>
        <v>3.0341912897867928E-4</v>
      </c>
    </row>
    <row r="76" spans="1:16" ht="39" customHeight="1" x14ac:dyDescent="0.2">
      <c r="A76" s="107" t="s">
        <v>315</v>
      </c>
      <c r="B76" s="108" t="s">
        <v>316</v>
      </c>
      <c r="C76" s="107" t="s">
        <v>101</v>
      </c>
      <c r="D76" s="107" t="s">
        <v>317</v>
      </c>
      <c r="E76" s="109" t="s">
        <v>103</v>
      </c>
      <c r="F76" s="108" t="s">
        <v>318</v>
      </c>
      <c r="G76" s="110">
        <v>23.6</v>
      </c>
      <c r="H76" s="110">
        <v>18.059999999999999</v>
      </c>
      <c r="I76" s="110">
        <v>1.92</v>
      </c>
      <c r="J76" s="110">
        <v>3.62</v>
      </c>
      <c r="K76" s="110">
        <v>23.6</v>
      </c>
      <c r="L76" s="110">
        <f t="shared" si="4"/>
        <v>1787.94</v>
      </c>
      <c r="M76" s="110">
        <f t="shared" si="5"/>
        <v>190.08</v>
      </c>
      <c r="N76" s="110">
        <f t="shared" si="6"/>
        <v>358.38</v>
      </c>
      <c r="O76" s="110">
        <v>2336.4</v>
      </c>
      <c r="P76" s="111">
        <f t="shared" si="7"/>
        <v>9.4978289224907403E-4</v>
      </c>
    </row>
    <row r="77" spans="1:16" ht="24" customHeight="1" x14ac:dyDescent="0.2">
      <c r="A77" s="103" t="s">
        <v>319</v>
      </c>
      <c r="B77" s="103"/>
      <c r="C77" s="103"/>
      <c r="D77" s="103" t="s">
        <v>320</v>
      </c>
      <c r="E77" s="103"/>
      <c r="F77" s="104"/>
      <c r="G77" s="103"/>
      <c r="H77" s="103"/>
      <c r="I77" s="103"/>
      <c r="J77" s="103"/>
      <c r="K77" s="103"/>
      <c r="L77" s="103"/>
      <c r="M77" s="103"/>
      <c r="N77" s="103"/>
      <c r="O77" s="105">
        <v>601346.28</v>
      </c>
      <c r="P77" s="106">
        <f t="shared" si="7"/>
        <v>0.24445660377573253</v>
      </c>
    </row>
    <row r="78" spans="1:16" ht="26.1" customHeight="1" x14ac:dyDescent="0.2">
      <c r="A78" s="107" t="s">
        <v>321</v>
      </c>
      <c r="B78" s="108" t="s">
        <v>322</v>
      </c>
      <c r="C78" s="107" t="s">
        <v>148</v>
      </c>
      <c r="D78" s="107" t="s">
        <v>323</v>
      </c>
      <c r="E78" s="109" t="s">
        <v>287</v>
      </c>
      <c r="F78" s="108" t="s">
        <v>324</v>
      </c>
      <c r="G78" s="110">
        <v>78.17</v>
      </c>
      <c r="H78" s="110">
        <v>56.57</v>
      </c>
      <c r="I78" s="110">
        <v>7.27</v>
      </c>
      <c r="J78" s="110">
        <v>14.33</v>
      </c>
      <c r="K78" s="110">
        <v>78.17</v>
      </c>
      <c r="L78" s="110">
        <f t="shared" ref="L78:L98" si="8">TRUNC(F78 * H78, 2)</f>
        <v>5418.27</v>
      </c>
      <c r="M78" s="110">
        <f t="shared" ref="M78:M98" si="9">TRUNC(F78 * I78, 2)</f>
        <v>696.32</v>
      </c>
      <c r="N78" s="110">
        <f t="shared" ref="N78:N98" si="10">TRUNC(F78 * J78, 2)</f>
        <v>1372.52</v>
      </c>
      <c r="O78" s="110">
        <v>7487.12</v>
      </c>
      <c r="P78" s="111">
        <f t="shared" si="7"/>
        <v>3.0436305804724733E-3</v>
      </c>
    </row>
    <row r="79" spans="1:16" ht="65.099999999999994" customHeight="1" x14ac:dyDescent="0.2">
      <c r="A79" s="107" t="s">
        <v>325</v>
      </c>
      <c r="B79" s="108" t="s">
        <v>326</v>
      </c>
      <c r="C79" s="107" t="s">
        <v>148</v>
      </c>
      <c r="D79" s="107" t="s">
        <v>327</v>
      </c>
      <c r="E79" s="109" t="s">
        <v>287</v>
      </c>
      <c r="F79" s="108" t="s">
        <v>328</v>
      </c>
      <c r="G79" s="110">
        <v>10.31</v>
      </c>
      <c r="H79" s="110">
        <v>2.61</v>
      </c>
      <c r="I79" s="110">
        <v>5.65</v>
      </c>
      <c r="J79" s="110">
        <v>2.0499999999999998</v>
      </c>
      <c r="K79" s="110">
        <v>10.31</v>
      </c>
      <c r="L79" s="110">
        <f t="shared" si="8"/>
        <v>3155.49</v>
      </c>
      <c r="M79" s="110">
        <f t="shared" si="9"/>
        <v>6830.85</v>
      </c>
      <c r="N79" s="110">
        <f t="shared" si="10"/>
        <v>2478.4499999999998</v>
      </c>
      <c r="O79" s="110">
        <v>12464.79</v>
      </c>
      <c r="P79" s="111">
        <f t="shared" si="7"/>
        <v>5.0671307556400171E-3</v>
      </c>
    </row>
    <row r="80" spans="1:16" ht="39" customHeight="1" x14ac:dyDescent="0.2">
      <c r="A80" s="107" t="s">
        <v>329</v>
      </c>
      <c r="B80" s="108" t="s">
        <v>330</v>
      </c>
      <c r="C80" s="107" t="s">
        <v>148</v>
      </c>
      <c r="D80" s="107" t="s">
        <v>331</v>
      </c>
      <c r="E80" s="109" t="s">
        <v>136</v>
      </c>
      <c r="F80" s="108" t="s">
        <v>332</v>
      </c>
      <c r="G80" s="110">
        <v>52.77</v>
      </c>
      <c r="H80" s="110">
        <v>16.5</v>
      </c>
      <c r="I80" s="110">
        <v>1.54</v>
      </c>
      <c r="J80" s="110">
        <v>34.729999999999997</v>
      </c>
      <c r="K80" s="110">
        <v>52.77</v>
      </c>
      <c r="L80" s="110">
        <f t="shared" si="8"/>
        <v>5777.31</v>
      </c>
      <c r="M80" s="110">
        <f t="shared" si="9"/>
        <v>539.21</v>
      </c>
      <c r="N80" s="110">
        <f t="shared" si="10"/>
        <v>12160.36</v>
      </c>
      <c r="O80" s="110">
        <v>18476.88</v>
      </c>
      <c r="P80" s="111">
        <f t="shared" si="7"/>
        <v>7.5111387288730831E-3</v>
      </c>
    </row>
    <row r="81" spans="1:16" ht="39" customHeight="1" x14ac:dyDescent="0.2">
      <c r="A81" s="107" t="s">
        <v>333</v>
      </c>
      <c r="B81" s="108" t="s">
        <v>334</v>
      </c>
      <c r="C81" s="107" t="s">
        <v>148</v>
      </c>
      <c r="D81" s="107" t="s">
        <v>335</v>
      </c>
      <c r="E81" s="109" t="s">
        <v>136</v>
      </c>
      <c r="F81" s="108" t="s">
        <v>336</v>
      </c>
      <c r="G81" s="110">
        <v>44.55</v>
      </c>
      <c r="H81" s="110">
        <v>12.26</v>
      </c>
      <c r="I81" s="110">
        <v>1.1399999999999999</v>
      </c>
      <c r="J81" s="110">
        <v>31.15</v>
      </c>
      <c r="K81" s="110">
        <v>44.55</v>
      </c>
      <c r="L81" s="110">
        <f t="shared" si="8"/>
        <v>10623.29</v>
      </c>
      <c r="M81" s="110">
        <f t="shared" si="9"/>
        <v>987.81</v>
      </c>
      <c r="N81" s="110">
        <f t="shared" si="10"/>
        <v>26991.47</v>
      </c>
      <c r="O81" s="110">
        <v>38602.57</v>
      </c>
      <c r="P81" s="111">
        <f t="shared" si="7"/>
        <v>1.5692544334380814E-2</v>
      </c>
    </row>
    <row r="82" spans="1:16" ht="26.1" customHeight="1" x14ac:dyDescent="0.2">
      <c r="A82" s="107" t="s">
        <v>337</v>
      </c>
      <c r="B82" s="108" t="s">
        <v>338</v>
      </c>
      <c r="C82" s="107" t="s">
        <v>339</v>
      </c>
      <c r="D82" s="107" t="s">
        <v>340</v>
      </c>
      <c r="E82" s="109" t="s">
        <v>103</v>
      </c>
      <c r="F82" s="108" t="s">
        <v>211</v>
      </c>
      <c r="G82" s="110">
        <v>279.3</v>
      </c>
      <c r="H82" s="110">
        <v>52.6</v>
      </c>
      <c r="I82" s="110">
        <v>6.76</v>
      </c>
      <c r="J82" s="110">
        <v>219.94</v>
      </c>
      <c r="K82" s="110">
        <v>279.3</v>
      </c>
      <c r="L82" s="110">
        <f t="shared" si="8"/>
        <v>131.5</v>
      </c>
      <c r="M82" s="110">
        <f t="shared" si="9"/>
        <v>16.899999999999999</v>
      </c>
      <c r="N82" s="110">
        <f t="shared" si="10"/>
        <v>549.85</v>
      </c>
      <c r="O82" s="110">
        <v>698.25</v>
      </c>
      <c r="P82" s="111">
        <f t="shared" si="7"/>
        <v>2.8384947120052898E-4</v>
      </c>
    </row>
    <row r="83" spans="1:16" ht="26.1" customHeight="1" x14ac:dyDescent="0.2">
      <c r="A83" s="107" t="s">
        <v>341</v>
      </c>
      <c r="B83" s="108" t="s">
        <v>342</v>
      </c>
      <c r="C83" s="107" t="s">
        <v>148</v>
      </c>
      <c r="D83" s="107" t="s">
        <v>343</v>
      </c>
      <c r="E83" s="109" t="s">
        <v>136</v>
      </c>
      <c r="F83" s="108" t="s">
        <v>344</v>
      </c>
      <c r="G83" s="110">
        <v>6.02</v>
      </c>
      <c r="H83" s="110">
        <v>4.54</v>
      </c>
      <c r="I83" s="110">
        <v>0.48</v>
      </c>
      <c r="J83" s="110">
        <v>1</v>
      </c>
      <c r="K83" s="110">
        <v>6.02</v>
      </c>
      <c r="L83" s="110">
        <f t="shared" si="8"/>
        <v>4132.08</v>
      </c>
      <c r="M83" s="110">
        <f t="shared" si="9"/>
        <v>436.87</v>
      </c>
      <c r="N83" s="110">
        <f t="shared" si="10"/>
        <v>910.15</v>
      </c>
      <c r="O83" s="110">
        <v>5479.1</v>
      </c>
      <c r="P83" s="111">
        <f t="shared" si="7"/>
        <v>2.227339259083163E-3</v>
      </c>
    </row>
    <row r="84" spans="1:16" ht="26.1" customHeight="1" x14ac:dyDescent="0.2">
      <c r="A84" s="107" t="s">
        <v>345</v>
      </c>
      <c r="B84" s="108" t="s">
        <v>346</v>
      </c>
      <c r="C84" s="107" t="s">
        <v>101</v>
      </c>
      <c r="D84" s="107" t="s">
        <v>347</v>
      </c>
      <c r="E84" s="109" t="s">
        <v>178</v>
      </c>
      <c r="F84" s="108" t="s">
        <v>344</v>
      </c>
      <c r="G84" s="110">
        <v>9.5399999999999991</v>
      </c>
      <c r="H84" s="110">
        <v>7.02</v>
      </c>
      <c r="I84" s="110">
        <v>0.85</v>
      </c>
      <c r="J84" s="110">
        <v>1.67</v>
      </c>
      <c r="K84" s="110">
        <v>9.5399999999999991</v>
      </c>
      <c r="L84" s="110">
        <f t="shared" si="8"/>
        <v>6389.25</v>
      </c>
      <c r="M84" s="110">
        <f t="shared" si="9"/>
        <v>773.62</v>
      </c>
      <c r="N84" s="110">
        <f t="shared" si="10"/>
        <v>1519.95</v>
      </c>
      <c r="O84" s="110">
        <v>8682.83</v>
      </c>
      <c r="P84" s="111">
        <f t="shared" si="7"/>
        <v>3.5297052689210011E-3</v>
      </c>
    </row>
    <row r="85" spans="1:16" ht="39" customHeight="1" x14ac:dyDescent="0.2">
      <c r="A85" s="107" t="s">
        <v>348</v>
      </c>
      <c r="B85" s="108" t="s">
        <v>349</v>
      </c>
      <c r="C85" s="107" t="s">
        <v>148</v>
      </c>
      <c r="D85" s="107" t="s">
        <v>350</v>
      </c>
      <c r="E85" s="109" t="s">
        <v>287</v>
      </c>
      <c r="F85" s="108" t="s">
        <v>351</v>
      </c>
      <c r="G85" s="110">
        <v>391.41</v>
      </c>
      <c r="H85" s="110">
        <v>61.03</v>
      </c>
      <c r="I85" s="110">
        <v>6.47</v>
      </c>
      <c r="J85" s="110">
        <v>323.91000000000003</v>
      </c>
      <c r="K85" s="110">
        <v>391.41</v>
      </c>
      <c r="L85" s="110">
        <f t="shared" si="8"/>
        <v>1192.52</v>
      </c>
      <c r="M85" s="110">
        <f t="shared" si="9"/>
        <v>126.42</v>
      </c>
      <c r="N85" s="110">
        <f t="shared" si="10"/>
        <v>6329.2</v>
      </c>
      <c r="O85" s="110">
        <v>7648.15</v>
      </c>
      <c r="P85" s="111">
        <f t="shared" si="7"/>
        <v>3.1090917768167928E-3</v>
      </c>
    </row>
    <row r="86" spans="1:16" ht="24" customHeight="1" x14ac:dyDescent="0.2">
      <c r="A86" s="107" t="s">
        <v>352</v>
      </c>
      <c r="B86" s="108" t="s">
        <v>353</v>
      </c>
      <c r="C86" s="107" t="s">
        <v>101</v>
      </c>
      <c r="D86" s="107" t="s">
        <v>354</v>
      </c>
      <c r="E86" s="109" t="s">
        <v>178</v>
      </c>
      <c r="F86" s="108" t="s">
        <v>355</v>
      </c>
      <c r="G86" s="110">
        <v>37.450000000000003</v>
      </c>
      <c r="H86" s="110">
        <v>17.23</v>
      </c>
      <c r="I86" s="110">
        <v>1.73</v>
      </c>
      <c r="J86" s="110">
        <v>18.489999999999998</v>
      </c>
      <c r="K86" s="110">
        <v>37.450000000000003</v>
      </c>
      <c r="L86" s="110">
        <f t="shared" si="8"/>
        <v>4177.24</v>
      </c>
      <c r="M86" s="110">
        <f t="shared" si="9"/>
        <v>419.42</v>
      </c>
      <c r="N86" s="110">
        <f t="shared" si="10"/>
        <v>4482.71</v>
      </c>
      <c r="O86" s="110">
        <v>9079.3700000000008</v>
      </c>
      <c r="P86" s="111">
        <f t="shared" si="7"/>
        <v>3.6909049385376973E-3</v>
      </c>
    </row>
    <row r="87" spans="1:16" ht="51.95" customHeight="1" x14ac:dyDescent="0.2">
      <c r="A87" s="107" t="s">
        <v>356</v>
      </c>
      <c r="B87" s="108" t="s">
        <v>357</v>
      </c>
      <c r="C87" s="107" t="s">
        <v>148</v>
      </c>
      <c r="D87" s="107" t="s">
        <v>358</v>
      </c>
      <c r="E87" s="109" t="s">
        <v>287</v>
      </c>
      <c r="F87" s="108" t="s">
        <v>359</v>
      </c>
      <c r="G87" s="110">
        <v>436.34</v>
      </c>
      <c r="H87" s="110">
        <v>60.59</v>
      </c>
      <c r="I87" s="110">
        <v>6.41</v>
      </c>
      <c r="J87" s="110">
        <v>369.34</v>
      </c>
      <c r="K87" s="110">
        <v>436.34</v>
      </c>
      <c r="L87" s="110">
        <f t="shared" si="8"/>
        <v>7507.7</v>
      </c>
      <c r="M87" s="110">
        <f t="shared" si="9"/>
        <v>794.26</v>
      </c>
      <c r="N87" s="110">
        <f t="shared" si="10"/>
        <v>45764.91</v>
      </c>
      <c r="O87" s="110">
        <v>54066.879999999997</v>
      </c>
      <c r="P87" s="111">
        <f t="shared" si="7"/>
        <v>2.1979026562781893E-2</v>
      </c>
    </row>
    <row r="88" spans="1:16" ht="39" customHeight="1" x14ac:dyDescent="0.2">
      <c r="A88" s="107" t="s">
        <v>360</v>
      </c>
      <c r="B88" s="108" t="s">
        <v>361</v>
      </c>
      <c r="C88" s="107" t="s">
        <v>101</v>
      </c>
      <c r="D88" s="107" t="s">
        <v>362</v>
      </c>
      <c r="E88" s="109" t="s">
        <v>363</v>
      </c>
      <c r="F88" s="108" t="s">
        <v>364</v>
      </c>
      <c r="G88" s="110">
        <v>827.94</v>
      </c>
      <c r="H88" s="110">
        <v>5.87</v>
      </c>
      <c r="I88" s="110">
        <v>0.5</v>
      </c>
      <c r="J88" s="110">
        <v>821.57</v>
      </c>
      <c r="K88" s="110">
        <v>827.94</v>
      </c>
      <c r="L88" s="110">
        <f t="shared" si="8"/>
        <v>1434.04</v>
      </c>
      <c r="M88" s="110">
        <f t="shared" si="9"/>
        <v>122.15</v>
      </c>
      <c r="N88" s="110">
        <f t="shared" si="10"/>
        <v>200709.55</v>
      </c>
      <c r="O88" s="110">
        <v>202265.74</v>
      </c>
      <c r="P88" s="111">
        <f t="shared" si="7"/>
        <v>8.2224165185798323E-2</v>
      </c>
    </row>
    <row r="89" spans="1:16" ht="51.95" customHeight="1" x14ac:dyDescent="0.2">
      <c r="A89" s="107" t="s">
        <v>365</v>
      </c>
      <c r="B89" s="108" t="s">
        <v>366</v>
      </c>
      <c r="C89" s="107" t="s">
        <v>148</v>
      </c>
      <c r="D89" s="107" t="s">
        <v>367</v>
      </c>
      <c r="E89" s="109" t="s">
        <v>103</v>
      </c>
      <c r="F89" s="108" t="s">
        <v>368</v>
      </c>
      <c r="G89" s="110">
        <v>200.47</v>
      </c>
      <c r="H89" s="110">
        <v>28</v>
      </c>
      <c r="I89" s="110">
        <v>22.61</v>
      </c>
      <c r="J89" s="110">
        <v>149.86000000000001</v>
      </c>
      <c r="K89" s="110">
        <v>200.47</v>
      </c>
      <c r="L89" s="110">
        <f t="shared" si="8"/>
        <v>2240</v>
      </c>
      <c r="M89" s="110">
        <f t="shared" si="9"/>
        <v>1808.8</v>
      </c>
      <c r="N89" s="110">
        <f t="shared" si="10"/>
        <v>11988.8</v>
      </c>
      <c r="O89" s="110">
        <v>16037.6</v>
      </c>
      <c r="P89" s="111">
        <f t="shared" si="7"/>
        <v>6.5195335185472304E-3</v>
      </c>
    </row>
    <row r="90" spans="1:16" ht="51.95" customHeight="1" x14ac:dyDescent="0.2">
      <c r="A90" s="107" t="s">
        <v>369</v>
      </c>
      <c r="B90" s="108" t="s">
        <v>370</v>
      </c>
      <c r="C90" s="107" t="s">
        <v>148</v>
      </c>
      <c r="D90" s="107" t="s">
        <v>371</v>
      </c>
      <c r="E90" s="109" t="s">
        <v>103</v>
      </c>
      <c r="F90" s="108" t="s">
        <v>372</v>
      </c>
      <c r="G90" s="110">
        <v>358.12</v>
      </c>
      <c r="H90" s="110">
        <v>40.229999999999997</v>
      </c>
      <c r="I90" s="110">
        <v>32.340000000000003</v>
      </c>
      <c r="J90" s="110">
        <v>285.55</v>
      </c>
      <c r="K90" s="110">
        <v>358.12</v>
      </c>
      <c r="L90" s="110">
        <f t="shared" si="8"/>
        <v>14764.41</v>
      </c>
      <c r="M90" s="110">
        <f t="shared" si="9"/>
        <v>11868.78</v>
      </c>
      <c r="N90" s="110">
        <f t="shared" si="10"/>
        <v>104796.85</v>
      </c>
      <c r="O90" s="110">
        <v>131430.04</v>
      </c>
      <c r="P90" s="111">
        <f t="shared" si="7"/>
        <v>5.3428352816132292E-2</v>
      </c>
    </row>
    <row r="91" spans="1:16" ht="51.95" customHeight="1" x14ac:dyDescent="0.2">
      <c r="A91" s="107" t="s">
        <v>373</v>
      </c>
      <c r="B91" s="108" t="s">
        <v>374</v>
      </c>
      <c r="C91" s="107" t="s">
        <v>148</v>
      </c>
      <c r="D91" s="107" t="s">
        <v>375</v>
      </c>
      <c r="E91" s="109" t="s">
        <v>103</v>
      </c>
      <c r="F91" s="108" t="s">
        <v>376</v>
      </c>
      <c r="G91" s="110">
        <v>566.78</v>
      </c>
      <c r="H91" s="110">
        <v>52.93</v>
      </c>
      <c r="I91" s="110">
        <v>42.06</v>
      </c>
      <c r="J91" s="110">
        <v>471.79</v>
      </c>
      <c r="K91" s="110">
        <v>566.78</v>
      </c>
      <c r="L91" s="110">
        <f t="shared" si="8"/>
        <v>2593.5700000000002</v>
      </c>
      <c r="M91" s="110">
        <f t="shared" si="9"/>
        <v>2060.94</v>
      </c>
      <c r="N91" s="110">
        <f t="shared" si="10"/>
        <v>23117.71</v>
      </c>
      <c r="O91" s="110">
        <v>27772.22</v>
      </c>
      <c r="P91" s="111">
        <f t="shared" si="7"/>
        <v>1.1289838827160408E-2</v>
      </c>
    </row>
    <row r="92" spans="1:16" ht="39" customHeight="1" x14ac:dyDescent="0.2">
      <c r="A92" s="107" t="s">
        <v>377</v>
      </c>
      <c r="B92" s="108" t="s">
        <v>378</v>
      </c>
      <c r="C92" s="107" t="s">
        <v>148</v>
      </c>
      <c r="D92" s="107" t="s">
        <v>379</v>
      </c>
      <c r="E92" s="109" t="s">
        <v>108</v>
      </c>
      <c r="F92" s="108" t="s">
        <v>380</v>
      </c>
      <c r="G92" s="110">
        <v>46.57</v>
      </c>
      <c r="H92" s="110">
        <v>34.57</v>
      </c>
      <c r="I92" s="110">
        <v>2.62</v>
      </c>
      <c r="J92" s="110">
        <v>9.3800000000000008</v>
      </c>
      <c r="K92" s="110">
        <v>46.57</v>
      </c>
      <c r="L92" s="110">
        <f t="shared" si="8"/>
        <v>1728.5</v>
      </c>
      <c r="M92" s="110">
        <f t="shared" si="9"/>
        <v>131</v>
      </c>
      <c r="N92" s="110">
        <f t="shared" si="10"/>
        <v>469</v>
      </c>
      <c r="O92" s="110">
        <v>2328.5</v>
      </c>
      <c r="P92" s="111">
        <f t="shared" si="7"/>
        <v>9.4657141953516898E-4</v>
      </c>
    </row>
    <row r="93" spans="1:16" ht="39" customHeight="1" x14ac:dyDescent="0.2">
      <c r="A93" s="107" t="s">
        <v>381</v>
      </c>
      <c r="B93" s="108" t="s">
        <v>382</v>
      </c>
      <c r="C93" s="107" t="s">
        <v>148</v>
      </c>
      <c r="D93" s="107" t="s">
        <v>383</v>
      </c>
      <c r="E93" s="109" t="s">
        <v>108</v>
      </c>
      <c r="F93" s="108" t="s">
        <v>384</v>
      </c>
      <c r="G93" s="110">
        <v>80.040000000000006</v>
      </c>
      <c r="H93" s="110">
        <v>59.1</v>
      </c>
      <c r="I93" s="110">
        <v>4.51</v>
      </c>
      <c r="J93" s="110">
        <v>16.43</v>
      </c>
      <c r="K93" s="110">
        <v>80.040000000000006</v>
      </c>
      <c r="L93" s="110">
        <f t="shared" si="8"/>
        <v>3959.7</v>
      </c>
      <c r="M93" s="110">
        <f t="shared" si="9"/>
        <v>302.17</v>
      </c>
      <c r="N93" s="110">
        <f t="shared" si="10"/>
        <v>1100.81</v>
      </c>
      <c r="O93" s="110">
        <v>5362.68</v>
      </c>
      <c r="P93" s="111">
        <f t="shared" si="7"/>
        <v>2.1800127206840713E-3</v>
      </c>
    </row>
    <row r="94" spans="1:16" ht="39" customHeight="1" x14ac:dyDescent="0.2">
      <c r="A94" s="107" t="s">
        <v>385</v>
      </c>
      <c r="B94" s="108" t="s">
        <v>386</v>
      </c>
      <c r="C94" s="107" t="s">
        <v>148</v>
      </c>
      <c r="D94" s="107" t="s">
        <v>387</v>
      </c>
      <c r="E94" s="109" t="s">
        <v>108</v>
      </c>
      <c r="F94" s="108" t="s">
        <v>137</v>
      </c>
      <c r="G94" s="110">
        <v>102.35</v>
      </c>
      <c r="H94" s="110">
        <v>75.459999999999994</v>
      </c>
      <c r="I94" s="110">
        <v>5.75</v>
      </c>
      <c r="J94" s="110">
        <v>21.14</v>
      </c>
      <c r="K94" s="110">
        <v>102.35</v>
      </c>
      <c r="L94" s="110">
        <f t="shared" si="8"/>
        <v>679.14</v>
      </c>
      <c r="M94" s="110">
        <f t="shared" si="9"/>
        <v>51.75</v>
      </c>
      <c r="N94" s="110">
        <f t="shared" si="10"/>
        <v>190.26</v>
      </c>
      <c r="O94" s="110">
        <v>921.15</v>
      </c>
      <c r="P94" s="111">
        <f t="shared" si="7"/>
        <v>3.7446178359665916E-4</v>
      </c>
    </row>
    <row r="95" spans="1:16" ht="24" customHeight="1" x14ac:dyDescent="0.2">
      <c r="A95" s="107" t="s">
        <v>388</v>
      </c>
      <c r="B95" s="108" t="s">
        <v>389</v>
      </c>
      <c r="C95" s="107" t="s">
        <v>101</v>
      </c>
      <c r="D95" s="107" t="s">
        <v>390</v>
      </c>
      <c r="E95" s="109" t="s">
        <v>103</v>
      </c>
      <c r="F95" s="108" t="s">
        <v>391</v>
      </c>
      <c r="G95" s="110">
        <v>9.1999999999999993</v>
      </c>
      <c r="H95" s="110">
        <v>6.66</v>
      </c>
      <c r="I95" s="110">
        <v>0.85</v>
      </c>
      <c r="J95" s="110">
        <v>1.69</v>
      </c>
      <c r="K95" s="110">
        <v>9.1999999999999993</v>
      </c>
      <c r="L95" s="110">
        <f t="shared" si="8"/>
        <v>3399.66</v>
      </c>
      <c r="M95" s="110">
        <f t="shared" si="9"/>
        <v>433.89</v>
      </c>
      <c r="N95" s="110">
        <f t="shared" si="10"/>
        <v>862.67</v>
      </c>
      <c r="O95" s="110">
        <v>4696.2299999999996</v>
      </c>
      <c r="P95" s="111">
        <f t="shared" si="7"/>
        <v>1.9090904434458432E-3</v>
      </c>
    </row>
    <row r="96" spans="1:16" ht="26.1" customHeight="1" x14ac:dyDescent="0.2">
      <c r="A96" s="107" t="s">
        <v>392</v>
      </c>
      <c r="B96" s="108" t="s">
        <v>393</v>
      </c>
      <c r="C96" s="107" t="s">
        <v>148</v>
      </c>
      <c r="D96" s="107" t="s">
        <v>394</v>
      </c>
      <c r="E96" s="109" t="s">
        <v>287</v>
      </c>
      <c r="F96" s="108" t="s">
        <v>395</v>
      </c>
      <c r="G96" s="110">
        <v>30.91</v>
      </c>
      <c r="H96" s="110">
        <v>21.34</v>
      </c>
      <c r="I96" s="110">
        <v>2.76</v>
      </c>
      <c r="J96" s="110">
        <v>6.81</v>
      </c>
      <c r="K96" s="110">
        <v>30.91</v>
      </c>
      <c r="L96" s="110">
        <f t="shared" si="8"/>
        <v>24029.69</v>
      </c>
      <c r="M96" s="110">
        <f t="shared" si="9"/>
        <v>3107.87</v>
      </c>
      <c r="N96" s="110">
        <f t="shared" si="10"/>
        <v>7668.33</v>
      </c>
      <c r="O96" s="110">
        <v>34805.89</v>
      </c>
      <c r="P96" s="111">
        <f t="shared" si="7"/>
        <v>1.4149134939010067E-2</v>
      </c>
    </row>
    <row r="97" spans="1:16" ht="39" customHeight="1" x14ac:dyDescent="0.2">
      <c r="A97" s="107" t="s">
        <v>396</v>
      </c>
      <c r="B97" s="108" t="s">
        <v>397</v>
      </c>
      <c r="C97" s="107" t="s">
        <v>148</v>
      </c>
      <c r="D97" s="107" t="s">
        <v>398</v>
      </c>
      <c r="E97" s="109" t="s">
        <v>287</v>
      </c>
      <c r="F97" s="108" t="s">
        <v>384</v>
      </c>
      <c r="G97" s="110">
        <v>127.03</v>
      </c>
      <c r="H97" s="110">
        <v>4.1100000000000003</v>
      </c>
      <c r="I97" s="110">
        <v>7.93</v>
      </c>
      <c r="J97" s="110">
        <v>114.99</v>
      </c>
      <c r="K97" s="110">
        <v>127.03</v>
      </c>
      <c r="L97" s="110">
        <f t="shared" si="8"/>
        <v>275.37</v>
      </c>
      <c r="M97" s="110">
        <f t="shared" si="9"/>
        <v>531.30999999999995</v>
      </c>
      <c r="N97" s="110">
        <f t="shared" si="10"/>
        <v>7704.33</v>
      </c>
      <c r="O97" s="110">
        <v>8511.01</v>
      </c>
      <c r="P97" s="111">
        <f t="shared" si="7"/>
        <v>3.4598577699712341E-3</v>
      </c>
    </row>
    <row r="98" spans="1:16" ht="26.1" customHeight="1" x14ac:dyDescent="0.2">
      <c r="A98" s="107" t="s">
        <v>399</v>
      </c>
      <c r="B98" s="108" t="s">
        <v>400</v>
      </c>
      <c r="C98" s="107" t="s">
        <v>101</v>
      </c>
      <c r="D98" s="107" t="s">
        <v>401</v>
      </c>
      <c r="E98" s="109" t="s">
        <v>103</v>
      </c>
      <c r="F98" s="108" t="s">
        <v>402</v>
      </c>
      <c r="G98" s="110">
        <v>6.12</v>
      </c>
      <c r="H98" s="110">
        <v>5.35</v>
      </c>
      <c r="I98" s="110">
        <v>0.56999999999999995</v>
      </c>
      <c r="J98" s="110">
        <v>0.2</v>
      </c>
      <c r="K98" s="110">
        <v>6.12</v>
      </c>
      <c r="L98" s="110">
        <f t="shared" si="8"/>
        <v>3959.42</v>
      </c>
      <c r="M98" s="110">
        <f t="shared" si="9"/>
        <v>421.84</v>
      </c>
      <c r="N98" s="110">
        <f t="shared" si="10"/>
        <v>148.01</v>
      </c>
      <c r="O98" s="110">
        <v>4529.28</v>
      </c>
      <c r="P98" s="111">
        <f t="shared" si="7"/>
        <v>1.8412226751437621E-3</v>
      </c>
    </row>
    <row r="99" spans="1:16" ht="24" customHeight="1" x14ac:dyDescent="0.2">
      <c r="A99" s="103" t="s">
        <v>403</v>
      </c>
      <c r="B99" s="103"/>
      <c r="C99" s="103"/>
      <c r="D99" s="103" t="s">
        <v>404</v>
      </c>
      <c r="E99" s="103"/>
      <c r="F99" s="104"/>
      <c r="G99" s="103"/>
      <c r="H99" s="103"/>
      <c r="I99" s="103"/>
      <c r="J99" s="103"/>
      <c r="K99" s="103"/>
      <c r="L99" s="103"/>
      <c r="M99" s="103"/>
      <c r="N99" s="103"/>
      <c r="O99" s="105">
        <v>42928.22</v>
      </c>
      <c r="P99" s="106">
        <f t="shared" si="7"/>
        <v>1.7450988251457175E-2</v>
      </c>
    </row>
    <row r="100" spans="1:16" ht="26.1" customHeight="1" x14ac:dyDescent="0.2">
      <c r="A100" s="107" t="s">
        <v>405</v>
      </c>
      <c r="B100" s="108" t="s">
        <v>322</v>
      </c>
      <c r="C100" s="107" t="s">
        <v>148</v>
      </c>
      <c r="D100" s="107" t="s">
        <v>323</v>
      </c>
      <c r="E100" s="109" t="s">
        <v>287</v>
      </c>
      <c r="F100" s="108" t="s">
        <v>406</v>
      </c>
      <c r="G100" s="110">
        <v>78.17</v>
      </c>
      <c r="H100" s="110">
        <v>56.57</v>
      </c>
      <c r="I100" s="110">
        <v>7.27</v>
      </c>
      <c r="J100" s="110">
        <v>14.33</v>
      </c>
      <c r="K100" s="110">
        <v>78.17</v>
      </c>
      <c r="L100" s="110">
        <f t="shared" ref="L100:L110" si="11">TRUNC(F100 * H100, 2)</f>
        <v>311.13</v>
      </c>
      <c r="M100" s="110">
        <f t="shared" ref="M100:M110" si="12">TRUNC(F100 * I100, 2)</f>
        <v>39.979999999999997</v>
      </c>
      <c r="N100" s="110">
        <f t="shared" ref="N100:N110" si="13">TRUNC(F100 * J100, 2)</f>
        <v>78.81</v>
      </c>
      <c r="O100" s="110">
        <v>429.93</v>
      </c>
      <c r="P100" s="111">
        <f t="shared" si="7"/>
        <v>1.7477322327711197E-4</v>
      </c>
    </row>
    <row r="101" spans="1:16" ht="65.099999999999994" customHeight="1" x14ac:dyDescent="0.2">
      <c r="A101" s="107" t="s">
        <v>407</v>
      </c>
      <c r="B101" s="108" t="s">
        <v>326</v>
      </c>
      <c r="C101" s="107" t="s">
        <v>148</v>
      </c>
      <c r="D101" s="107" t="s">
        <v>327</v>
      </c>
      <c r="E101" s="109" t="s">
        <v>287</v>
      </c>
      <c r="F101" s="108" t="s">
        <v>408</v>
      </c>
      <c r="G101" s="110">
        <v>10.31</v>
      </c>
      <c r="H101" s="110">
        <v>2.61</v>
      </c>
      <c r="I101" s="110">
        <v>5.65</v>
      </c>
      <c r="J101" s="110">
        <v>2.0499999999999998</v>
      </c>
      <c r="K101" s="110">
        <v>10.31</v>
      </c>
      <c r="L101" s="110">
        <f t="shared" si="11"/>
        <v>8.09</v>
      </c>
      <c r="M101" s="110">
        <f t="shared" si="12"/>
        <v>17.510000000000002</v>
      </c>
      <c r="N101" s="110">
        <f t="shared" si="13"/>
        <v>6.35</v>
      </c>
      <c r="O101" s="110">
        <v>31.96</v>
      </c>
      <c r="P101" s="111">
        <f t="shared" si="7"/>
        <v>1.2992236447646124E-5</v>
      </c>
    </row>
    <row r="102" spans="1:16" ht="39" customHeight="1" x14ac:dyDescent="0.2">
      <c r="A102" s="107" t="s">
        <v>409</v>
      </c>
      <c r="B102" s="108" t="s">
        <v>330</v>
      </c>
      <c r="C102" s="107" t="s">
        <v>148</v>
      </c>
      <c r="D102" s="107" t="s">
        <v>331</v>
      </c>
      <c r="E102" s="109" t="s">
        <v>136</v>
      </c>
      <c r="F102" s="108" t="s">
        <v>410</v>
      </c>
      <c r="G102" s="110">
        <v>52.77</v>
      </c>
      <c r="H102" s="110">
        <v>16.5</v>
      </c>
      <c r="I102" s="110">
        <v>1.54</v>
      </c>
      <c r="J102" s="110">
        <v>34.729999999999997</v>
      </c>
      <c r="K102" s="110">
        <v>52.77</v>
      </c>
      <c r="L102" s="110">
        <f t="shared" si="11"/>
        <v>89.76</v>
      </c>
      <c r="M102" s="110">
        <f t="shared" si="12"/>
        <v>8.3699999999999992</v>
      </c>
      <c r="N102" s="110">
        <f t="shared" si="13"/>
        <v>188.93</v>
      </c>
      <c r="O102" s="110">
        <v>287.06</v>
      </c>
      <c r="P102" s="111">
        <f t="shared" si="7"/>
        <v>1.1669434901943982E-4</v>
      </c>
    </row>
    <row r="103" spans="1:16" ht="39" customHeight="1" x14ac:dyDescent="0.2">
      <c r="A103" s="107" t="s">
        <v>411</v>
      </c>
      <c r="B103" s="108" t="s">
        <v>334</v>
      </c>
      <c r="C103" s="107" t="s">
        <v>148</v>
      </c>
      <c r="D103" s="107" t="s">
        <v>335</v>
      </c>
      <c r="E103" s="109" t="s">
        <v>136</v>
      </c>
      <c r="F103" s="108" t="s">
        <v>412</v>
      </c>
      <c r="G103" s="110">
        <v>44.55</v>
      </c>
      <c r="H103" s="110">
        <v>12.26</v>
      </c>
      <c r="I103" s="110">
        <v>1.1399999999999999</v>
      </c>
      <c r="J103" s="110">
        <v>31.15</v>
      </c>
      <c r="K103" s="110">
        <v>44.55</v>
      </c>
      <c r="L103" s="110">
        <f t="shared" si="11"/>
        <v>43.15</v>
      </c>
      <c r="M103" s="110">
        <f t="shared" si="12"/>
        <v>4.01</v>
      </c>
      <c r="N103" s="110">
        <f t="shared" si="13"/>
        <v>109.64</v>
      </c>
      <c r="O103" s="110">
        <v>156.81</v>
      </c>
      <c r="P103" s="111">
        <f t="shared" si="7"/>
        <v>6.3745700793347581E-5</v>
      </c>
    </row>
    <row r="104" spans="1:16" ht="26.1" customHeight="1" x14ac:dyDescent="0.2">
      <c r="A104" s="107" t="s">
        <v>413</v>
      </c>
      <c r="B104" s="108" t="s">
        <v>346</v>
      </c>
      <c r="C104" s="107" t="s">
        <v>101</v>
      </c>
      <c r="D104" s="107" t="s">
        <v>347</v>
      </c>
      <c r="E104" s="109" t="s">
        <v>178</v>
      </c>
      <c r="F104" s="108" t="s">
        <v>414</v>
      </c>
      <c r="G104" s="110">
        <v>9.5399999999999991</v>
      </c>
      <c r="H104" s="110">
        <v>7.02</v>
      </c>
      <c r="I104" s="110">
        <v>0.85</v>
      </c>
      <c r="J104" s="110">
        <v>1.67</v>
      </c>
      <c r="K104" s="110">
        <v>9.5399999999999991</v>
      </c>
      <c r="L104" s="110">
        <f t="shared" si="11"/>
        <v>89.85</v>
      </c>
      <c r="M104" s="110">
        <f t="shared" si="12"/>
        <v>10.88</v>
      </c>
      <c r="N104" s="110">
        <f t="shared" si="13"/>
        <v>21.37</v>
      </c>
      <c r="O104" s="110">
        <v>122.11</v>
      </c>
      <c r="P104" s="111">
        <f t="shared" si="7"/>
        <v>4.9639611784169843E-5</v>
      </c>
    </row>
    <row r="105" spans="1:16" ht="39" customHeight="1" x14ac:dyDescent="0.2">
      <c r="A105" s="107" t="s">
        <v>415</v>
      </c>
      <c r="B105" s="108" t="s">
        <v>349</v>
      </c>
      <c r="C105" s="107" t="s">
        <v>148</v>
      </c>
      <c r="D105" s="107" t="s">
        <v>350</v>
      </c>
      <c r="E105" s="109" t="s">
        <v>287</v>
      </c>
      <c r="F105" s="108" t="s">
        <v>416</v>
      </c>
      <c r="G105" s="110">
        <v>391.41</v>
      </c>
      <c r="H105" s="110">
        <v>61.03</v>
      </c>
      <c r="I105" s="110">
        <v>6.47</v>
      </c>
      <c r="J105" s="110">
        <v>323.91000000000003</v>
      </c>
      <c r="K105" s="110">
        <v>391.41</v>
      </c>
      <c r="L105" s="110">
        <f t="shared" si="11"/>
        <v>78.11</v>
      </c>
      <c r="M105" s="110">
        <f t="shared" si="12"/>
        <v>8.2799999999999994</v>
      </c>
      <c r="N105" s="110">
        <f t="shared" si="13"/>
        <v>414.6</v>
      </c>
      <c r="O105" s="110">
        <v>501</v>
      </c>
      <c r="P105" s="111">
        <f t="shared" si="7"/>
        <v>2.0366428223625495E-4</v>
      </c>
    </row>
    <row r="106" spans="1:16" ht="39" customHeight="1" x14ac:dyDescent="0.2">
      <c r="A106" s="107" t="s">
        <v>417</v>
      </c>
      <c r="B106" s="108" t="s">
        <v>418</v>
      </c>
      <c r="C106" s="107" t="s">
        <v>148</v>
      </c>
      <c r="D106" s="107" t="s">
        <v>419</v>
      </c>
      <c r="E106" s="109" t="s">
        <v>287</v>
      </c>
      <c r="F106" s="108" t="s">
        <v>416</v>
      </c>
      <c r="G106" s="110">
        <v>152.1</v>
      </c>
      <c r="H106" s="110">
        <v>27.37</v>
      </c>
      <c r="I106" s="110">
        <v>2.74</v>
      </c>
      <c r="J106" s="110">
        <v>121.99</v>
      </c>
      <c r="K106" s="110">
        <v>152.1</v>
      </c>
      <c r="L106" s="110">
        <f t="shared" si="11"/>
        <v>35.03</v>
      </c>
      <c r="M106" s="110">
        <f t="shared" si="12"/>
        <v>3.5</v>
      </c>
      <c r="N106" s="110">
        <f t="shared" si="13"/>
        <v>156.13999999999999</v>
      </c>
      <c r="O106" s="110">
        <v>194.68</v>
      </c>
      <c r="P106" s="111">
        <f t="shared" si="7"/>
        <v>7.9140444043421381E-5</v>
      </c>
    </row>
    <row r="107" spans="1:16" ht="26.1" customHeight="1" x14ac:dyDescent="0.2">
      <c r="A107" s="107" t="s">
        <v>420</v>
      </c>
      <c r="B107" s="108" t="s">
        <v>421</v>
      </c>
      <c r="C107" s="107" t="s">
        <v>101</v>
      </c>
      <c r="D107" s="107" t="s">
        <v>422</v>
      </c>
      <c r="E107" s="109" t="s">
        <v>108</v>
      </c>
      <c r="F107" s="108" t="s">
        <v>104</v>
      </c>
      <c r="G107" s="110">
        <v>1868.98</v>
      </c>
      <c r="H107" s="110">
        <v>280.95</v>
      </c>
      <c r="I107" s="110">
        <v>416.8</v>
      </c>
      <c r="J107" s="110">
        <v>1171.23</v>
      </c>
      <c r="K107" s="110">
        <v>1868.98</v>
      </c>
      <c r="L107" s="110">
        <f t="shared" si="11"/>
        <v>5619</v>
      </c>
      <c r="M107" s="110">
        <f t="shared" si="12"/>
        <v>8336</v>
      </c>
      <c r="N107" s="110">
        <f t="shared" si="13"/>
        <v>23424.6</v>
      </c>
      <c r="O107" s="110">
        <v>37379.599999999999</v>
      </c>
      <c r="P107" s="111">
        <f t="shared" si="7"/>
        <v>1.5195388032491647E-2</v>
      </c>
    </row>
    <row r="108" spans="1:16" ht="26.1" customHeight="1" x14ac:dyDescent="0.2">
      <c r="A108" s="107" t="s">
        <v>423</v>
      </c>
      <c r="B108" s="108" t="s">
        <v>424</v>
      </c>
      <c r="C108" s="107" t="s">
        <v>101</v>
      </c>
      <c r="D108" s="107" t="s">
        <v>425</v>
      </c>
      <c r="E108" s="109" t="s">
        <v>108</v>
      </c>
      <c r="F108" s="108" t="s">
        <v>258</v>
      </c>
      <c r="G108" s="110">
        <v>458.44</v>
      </c>
      <c r="H108" s="110">
        <v>201.78</v>
      </c>
      <c r="I108" s="110">
        <v>21.32</v>
      </c>
      <c r="J108" s="110">
        <v>235.34</v>
      </c>
      <c r="K108" s="110">
        <v>458.44</v>
      </c>
      <c r="L108" s="110">
        <f t="shared" si="11"/>
        <v>1614.24</v>
      </c>
      <c r="M108" s="110">
        <f t="shared" si="12"/>
        <v>170.56</v>
      </c>
      <c r="N108" s="110">
        <f t="shared" si="13"/>
        <v>1882.72</v>
      </c>
      <c r="O108" s="110">
        <v>3667.52</v>
      </c>
      <c r="P108" s="111">
        <f t="shared" si="7"/>
        <v>1.4909038490760673E-3</v>
      </c>
    </row>
    <row r="109" spans="1:16" ht="24" customHeight="1" x14ac:dyDescent="0.2">
      <c r="A109" s="107" t="s">
        <v>426</v>
      </c>
      <c r="B109" s="108" t="s">
        <v>389</v>
      </c>
      <c r="C109" s="107" t="s">
        <v>101</v>
      </c>
      <c r="D109" s="107" t="s">
        <v>390</v>
      </c>
      <c r="E109" s="109" t="s">
        <v>103</v>
      </c>
      <c r="F109" s="108" t="s">
        <v>427</v>
      </c>
      <c r="G109" s="110">
        <v>9.1999999999999993</v>
      </c>
      <c r="H109" s="110">
        <v>6.66</v>
      </c>
      <c r="I109" s="110">
        <v>0.85</v>
      </c>
      <c r="J109" s="110">
        <v>1.69</v>
      </c>
      <c r="K109" s="110">
        <v>9.1999999999999993</v>
      </c>
      <c r="L109" s="110">
        <f t="shared" si="11"/>
        <v>63.93</v>
      </c>
      <c r="M109" s="110">
        <f t="shared" si="12"/>
        <v>8.16</v>
      </c>
      <c r="N109" s="110">
        <f t="shared" si="13"/>
        <v>16.22</v>
      </c>
      <c r="O109" s="110">
        <v>88.32</v>
      </c>
      <c r="P109" s="111">
        <f t="shared" si="7"/>
        <v>3.5903451910391288E-5</v>
      </c>
    </row>
    <row r="110" spans="1:16" ht="26.1" customHeight="1" x14ac:dyDescent="0.2">
      <c r="A110" s="107" t="s">
        <v>428</v>
      </c>
      <c r="B110" s="108" t="s">
        <v>393</v>
      </c>
      <c r="C110" s="107" t="s">
        <v>148</v>
      </c>
      <c r="D110" s="107" t="s">
        <v>394</v>
      </c>
      <c r="E110" s="109" t="s">
        <v>287</v>
      </c>
      <c r="F110" s="108" t="s">
        <v>429</v>
      </c>
      <c r="G110" s="110">
        <v>30.91</v>
      </c>
      <c r="H110" s="110">
        <v>21.34</v>
      </c>
      <c r="I110" s="110">
        <v>2.76</v>
      </c>
      <c r="J110" s="110">
        <v>6.81</v>
      </c>
      <c r="K110" s="110">
        <v>30.91</v>
      </c>
      <c r="L110" s="110">
        <f t="shared" si="11"/>
        <v>47.8</v>
      </c>
      <c r="M110" s="110">
        <f t="shared" si="12"/>
        <v>6.18</v>
      </c>
      <c r="N110" s="110">
        <f t="shared" si="13"/>
        <v>15.25</v>
      </c>
      <c r="O110" s="110">
        <v>69.23</v>
      </c>
      <c r="P110" s="111">
        <f t="shared" si="7"/>
        <v>2.814307037767651E-5</v>
      </c>
    </row>
    <row r="111" spans="1:16" ht="24" customHeight="1" x14ac:dyDescent="0.2">
      <c r="A111" s="103" t="s">
        <v>430</v>
      </c>
      <c r="B111" s="103"/>
      <c r="C111" s="103"/>
      <c r="D111" s="103" t="s">
        <v>431</v>
      </c>
      <c r="E111" s="103"/>
      <c r="F111" s="104"/>
      <c r="G111" s="103"/>
      <c r="H111" s="103"/>
      <c r="I111" s="103"/>
      <c r="J111" s="103"/>
      <c r="K111" s="103"/>
      <c r="L111" s="103"/>
      <c r="M111" s="103"/>
      <c r="N111" s="103"/>
      <c r="O111" s="105">
        <v>108420.57</v>
      </c>
      <c r="P111" s="106">
        <f t="shared" si="7"/>
        <v>4.4074645845699874E-2</v>
      </c>
    </row>
    <row r="112" spans="1:16" ht="65.099999999999994" customHeight="1" x14ac:dyDescent="0.2">
      <c r="A112" s="107" t="s">
        <v>432</v>
      </c>
      <c r="B112" s="108" t="s">
        <v>326</v>
      </c>
      <c r="C112" s="107" t="s">
        <v>148</v>
      </c>
      <c r="D112" s="107" t="s">
        <v>327</v>
      </c>
      <c r="E112" s="109" t="s">
        <v>287</v>
      </c>
      <c r="F112" s="108" t="s">
        <v>433</v>
      </c>
      <c r="G112" s="110">
        <v>10.31</v>
      </c>
      <c r="H112" s="110">
        <v>2.61</v>
      </c>
      <c r="I112" s="110">
        <v>5.65</v>
      </c>
      <c r="J112" s="110">
        <v>2.0499999999999998</v>
      </c>
      <c r="K112" s="110">
        <v>10.31</v>
      </c>
      <c r="L112" s="110">
        <f t="shared" ref="L112:L125" si="14">TRUNC(F112 * H112, 2)</f>
        <v>296.60000000000002</v>
      </c>
      <c r="M112" s="110">
        <f t="shared" ref="M112:M125" si="15">TRUNC(F112 * I112, 2)</f>
        <v>642.05999999999995</v>
      </c>
      <c r="N112" s="110">
        <f t="shared" ref="N112:N125" si="16">TRUNC(F112 * J112, 2)</f>
        <v>232.96</v>
      </c>
      <c r="O112" s="110">
        <v>1171.6199999999999</v>
      </c>
      <c r="P112" s="111">
        <f t="shared" si="7"/>
        <v>4.7628172924878446E-4</v>
      </c>
    </row>
    <row r="113" spans="1:16" ht="39" customHeight="1" x14ac:dyDescent="0.2">
      <c r="A113" s="107" t="s">
        <v>434</v>
      </c>
      <c r="B113" s="108" t="s">
        <v>334</v>
      </c>
      <c r="C113" s="107" t="s">
        <v>148</v>
      </c>
      <c r="D113" s="107" t="s">
        <v>335</v>
      </c>
      <c r="E113" s="109" t="s">
        <v>136</v>
      </c>
      <c r="F113" s="108" t="s">
        <v>435</v>
      </c>
      <c r="G113" s="110">
        <v>44.55</v>
      </c>
      <c r="H113" s="110">
        <v>12.26</v>
      </c>
      <c r="I113" s="110">
        <v>1.1399999999999999</v>
      </c>
      <c r="J113" s="110">
        <v>31.15</v>
      </c>
      <c r="K113" s="110">
        <v>44.55</v>
      </c>
      <c r="L113" s="110">
        <f t="shared" si="14"/>
        <v>1930.82</v>
      </c>
      <c r="M113" s="110">
        <f t="shared" si="15"/>
        <v>179.53</v>
      </c>
      <c r="N113" s="110">
        <f t="shared" si="16"/>
        <v>4905.8100000000004</v>
      </c>
      <c r="O113" s="110">
        <v>7016.17</v>
      </c>
      <c r="P113" s="111">
        <f t="shared" si="7"/>
        <v>2.8521820900150596E-3</v>
      </c>
    </row>
    <row r="114" spans="1:16" ht="26.1" customHeight="1" x14ac:dyDescent="0.2">
      <c r="A114" s="107" t="s">
        <v>436</v>
      </c>
      <c r="B114" s="108" t="s">
        <v>346</v>
      </c>
      <c r="C114" s="107" t="s">
        <v>101</v>
      </c>
      <c r="D114" s="107" t="s">
        <v>347</v>
      </c>
      <c r="E114" s="109" t="s">
        <v>178</v>
      </c>
      <c r="F114" s="108" t="s">
        <v>437</v>
      </c>
      <c r="G114" s="110">
        <v>9.5399999999999991</v>
      </c>
      <c r="H114" s="110">
        <v>7.02</v>
      </c>
      <c r="I114" s="110">
        <v>0.85</v>
      </c>
      <c r="J114" s="110">
        <v>1.67</v>
      </c>
      <c r="K114" s="110">
        <v>9.5399999999999991</v>
      </c>
      <c r="L114" s="110">
        <f t="shared" si="14"/>
        <v>483.11</v>
      </c>
      <c r="M114" s="110">
        <f t="shared" si="15"/>
        <v>58.49</v>
      </c>
      <c r="N114" s="110">
        <f t="shared" si="16"/>
        <v>114.92</v>
      </c>
      <c r="O114" s="110">
        <v>656.54</v>
      </c>
      <c r="P114" s="111">
        <f t="shared" si="7"/>
        <v>2.6689370830217731E-4</v>
      </c>
    </row>
    <row r="115" spans="1:16" ht="39" customHeight="1" x14ac:dyDescent="0.2">
      <c r="A115" s="107" t="s">
        <v>438</v>
      </c>
      <c r="B115" s="108" t="s">
        <v>349</v>
      </c>
      <c r="C115" s="107" t="s">
        <v>148</v>
      </c>
      <c r="D115" s="107" t="s">
        <v>350</v>
      </c>
      <c r="E115" s="109" t="s">
        <v>287</v>
      </c>
      <c r="F115" s="108" t="s">
        <v>439</v>
      </c>
      <c r="G115" s="110">
        <v>391.41</v>
      </c>
      <c r="H115" s="110">
        <v>61.03</v>
      </c>
      <c r="I115" s="110">
        <v>6.47</v>
      </c>
      <c r="J115" s="110">
        <v>323.91000000000003</v>
      </c>
      <c r="K115" s="110">
        <v>391.41</v>
      </c>
      <c r="L115" s="110">
        <f t="shared" si="14"/>
        <v>419.88</v>
      </c>
      <c r="M115" s="110">
        <f t="shared" si="15"/>
        <v>44.51</v>
      </c>
      <c r="N115" s="110">
        <f t="shared" si="16"/>
        <v>2228.5</v>
      </c>
      <c r="O115" s="110">
        <v>2692.9</v>
      </c>
      <c r="P115" s="111">
        <f t="shared" si="7"/>
        <v>1.0947056799082055E-3</v>
      </c>
    </row>
    <row r="116" spans="1:16" ht="39" customHeight="1" x14ac:dyDescent="0.2">
      <c r="A116" s="107" t="s">
        <v>440</v>
      </c>
      <c r="B116" s="108" t="s">
        <v>418</v>
      </c>
      <c r="C116" s="107" t="s">
        <v>148</v>
      </c>
      <c r="D116" s="107" t="s">
        <v>419</v>
      </c>
      <c r="E116" s="109" t="s">
        <v>287</v>
      </c>
      <c r="F116" s="108" t="s">
        <v>439</v>
      </c>
      <c r="G116" s="110">
        <v>152.1</v>
      </c>
      <c r="H116" s="110">
        <v>27.37</v>
      </c>
      <c r="I116" s="110">
        <v>2.74</v>
      </c>
      <c r="J116" s="110">
        <v>121.99</v>
      </c>
      <c r="K116" s="110">
        <v>152.1</v>
      </c>
      <c r="L116" s="110">
        <f t="shared" si="14"/>
        <v>188.3</v>
      </c>
      <c r="M116" s="110">
        <f t="shared" si="15"/>
        <v>18.850000000000001</v>
      </c>
      <c r="N116" s="110">
        <f t="shared" si="16"/>
        <v>839.29</v>
      </c>
      <c r="O116" s="110">
        <v>1046.44</v>
      </c>
      <c r="P116" s="111">
        <f t="shared" si="7"/>
        <v>4.2539411477705917E-4</v>
      </c>
    </row>
    <row r="117" spans="1:16" ht="26.1" customHeight="1" x14ac:dyDescent="0.2">
      <c r="A117" s="107" t="s">
        <v>441</v>
      </c>
      <c r="B117" s="108" t="s">
        <v>442</v>
      </c>
      <c r="C117" s="107" t="s">
        <v>101</v>
      </c>
      <c r="D117" s="107" t="s">
        <v>443</v>
      </c>
      <c r="E117" s="109" t="s">
        <v>108</v>
      </c>
      <c r="F117" s="108" t="s">
        <v>185</v>
      </c>
      <c r="G117" s="110">
        <v>2459.73</v>
      </c>
      <c r="H117" s="110">
        <v>612.47</v>
      </c>
      <c r="I117" s="110">
        <v>148.97999999999999</v>
      </c>
      <c r="J117" s="110">
        <v>1698.28</v>
      </c>
      <c r="K117" s="110">
        <v>2459.73</v>
      </c>
      <c r="L117" s="110">
        <f t="shared" si="14"/>
        <v>11024.46</v>
      </c>
      <c r="M117" s="110">
        <f t="shared" si="15"/>
        <v>2681.64</v>
      </c>
      <c r="N117" s="110">
        <f t="shared" si="16"/>
        <v>30569.040000000001</v>
      </c>
      <c r="O117" s="110">
        <v>44275.14</v>
      </c>
      <c r="P117" s="111">
        <f t="shared" si="7"/>
        <v>1.7998532153711978E-2</v>
      </c>
    </row>
    <row r="118" spans="1:16" ht="26.1" customHeight="1" x14ac:dyDescent="0.2">
      <c r="A118" s="107" t="s">
        <v>444</v>
      </c>
      <c r="B118" s="108" t="s">
        <v>445</v>
      </c>
      <c r="C118" s="107" t="s">
        <v>101</v>
      </c>
      <c r="D118" s="107" t="s">
        <v>446</v>
      </c>
      <c r="E118" s="109" t="s">
        <v>108</v>
      </c>
      <c r="F118" s="108" t="s">
        <v>306</v>
      </c>
      <c r="G118" s="110">
        <v>2542.14</v>
      </c>
      <c r="H118" s="110">
        <v>708.68</v>
      </c>
      <c r="I118" s="110">
        <v>170.04</v>
      </c>
      <c r="J118" s="110">
        <v>1663.42</v>
      </c>
      <c r="K118" s="110">
        <v>2542.14</v>
      </c>
      <c r="L118" s="110">
        <f t="shared" si="14"/>
        <v>2126.04</v>
      </c>
      <c r="M118" s="110">
        <f t="shared" si="15"/>
        <v>510.12</v>
      </c>
      <c r="N118" s="110">
        <f t="shared" si="16"/>
        <v>4990.26</v>
      </c>
      <c r="O118" s="110">
        <v>7626.42</v>
      </c>
      <c r="P118" s="111">
        <f t="shared" si="7"/>
        <v>3.1002581942758873E-3</v>
      </c>
    </row>
    <row r="119" spans="1:16" ht="24" customHeight="1" x14ac:dyDescent="0.2">
      <c r="A119" s="107" t="s">
        <v>447</v>
      </c>
      <c r="B119" s="108" t="s">
        <v>448</v>
      </c>
      <c r="C119" s="107" t="s">
        <v>101</v>
      </c>
      <c r="D119" s="107" t="s">
        <v>449</v>
      </c>
      <c r="E119" s="109" t="s">
        <v>108</v>
      </c>
      <c r="F119" s="108" t="s">
        <v>123</v>
      </c>
      <c r="G119" s="110">
        <v>2700.54</v>
      </c>
      <c r="H119" s="110">
        <v>736.7</v>
      </c>
      <c r="I119" s="110">
        <v>174.4</v>
      </c>
      <c r="J119" s="110">
        <v>1789.44</v>
      </c>
      <c r="K119" s="110">
        <v>2700.54</v>
      </c>
      <c r="L119" s="110">
        <f t="shared" si="14"/>
        <v>1473.4</v>
      </c>
      <c r="M119" s="110">
        <f t="shared" si="15"/>
        <v>348.8</v>
      </c>
      <c r="N119" s="110">
        <f t="shared" si="16"/>
        <v>3578.88</v>
      </c>
      <c r="O119" s="110">
        <v>5401.08</v>
      </c>
      <c r="P119" s="111">
        <f t="shared" si="7"/>
        <v>2.1956229171668502E-3</v>
      </c>
    </row>
    <row r="120" spans="1:16" ht="26.1" customHeight="1" x14ac:dyDescent="0.2">
      <c r="A120" s="107" t="s">
        <v>450</v>
      </c>
      <c r="B120" s="108" t="s">
        <v>451</v>
      </c>
      <c r="C120" s="107" t="s">
        <v>101</v>
      </c>
      <c r="D120" s="107" t="s">
        <v>452</v>
      </c>
      <c r="E120" s="109" t="s">
        <v>108</v>
      </c>
      <c r="F120" s="108" t="s">
        <v>109</v>
      </c>
      <c r="G120" s="110">
        <v>3585.95</v>
      </c>
      <c r="H120" s="110">
        <v>884.49</v>
      </c>
      <c r="I120" s="110">
        <v>209.41</v>
      </c>
      <c r="J120" s="110">
        <v>2492.0500000000002</v>
      </c>
      <c r="K120" s="110">
        <v>3585.95</v>
      </c>
      <c r="L120" s="110">
        <f t="shared" si="14"/>
        <v>884.49</v>
      </c>
      <c r="M120" s="110">
        <f t="shared" si="15"/>
        <v>209.41</v>
      </c>
      <c r="N120" s="110">
        <f t="shared" si="16"/>
        <v>2492.0500000000002</v>
      </c>
      <c r="O120" s="110">
        <v>3585.95</v>
      </c>
      <c r="P120" s="111">
        <f t="shared" si="7"/>
        <v>1.4577443770161646E-3</v>
      </c>
    </row>
    <row r="121" spans="1:16" ht="26.1" customHeight="1" x14ac:dyDescent="0.2">
      <c r="A121" s="107" t="s">
        <v>453</v>
      </c>
      <c r="B121" s="108" t="s">
        <v>454</v>
      </c>
      <c r="C121" s="107" t="s">
        <v>101</v>
      </c>
      <c r="D121" s="107" t="s">
        <v>455</v>
      </c>
      <c r="E121" s="109" t="s">
        <v>103</v>
      </c>
      <c r="F121" s="108" t="s">
        <v>456</v>
      </c>
      <c r="G121" s="110">
        <v>608.92999999999995</v>
      </c>
      <c r="H121" s="110">
        <v>65.44</v>
      </c>
      <c r="I121" s="110">
        <v>19.78</v>
      </c>
      <c r="J121" s="110">
        <v>523.71</v>
      </c>
      <c r="K121" s="110">
        <v>608.92999999999995</v>
      </c>
      <c r="L121" s="110">
        <f t="shared" si="14"/>
        <v>924.66</v>
      </c>
      <c r="M121" s="110">
        <f t="shared" si="15"/>
        <v>279.49</v>
      </c>
      <c r="N121" s="110">
        <f t="shared" si="16"/>
        <v>7400.02</v>
      </c>
      <c r="O121" s="110">
        <v>8604.18</v>
      </c>
      <c r="P121" s="111">
        <f t="shared" si="7"/>
        <v>3.4977328222186429E-3</v>
      </c>
    </row>
    <row r="122" spans="1:16" ht="24" customHeight="1" x14ac:dyDescent="0.2">
      <c r="A122" s="107" t="s">
        <v>457</v>
      </c>
      <c r="B122" s="108" t="s">
        <v>458</v>
      </c>
      <c r="C122" s="107" t="s">
        <v>101</v>
      </c>
      <c r="D122" s="107" t="s">
        <v>459</v>
      </c>
      <c r="E122" s="109" t="s">
        <v>108</v>
      </c>
      <c r="F122" s="108" t="s">
        <v>460</v>
      </c>
      <c r="G122" s="110">
        <v>990.8</v>
      </c>
      <c r="H122" s="110">
        <v>181.76</v>
      </c>
      <c r="I122" s="110">
        <v>32.67</v>
      </c>
      <c r="J122" s="110">
        <v>776.37</v>
      </c>
      <c r="K122" s="110">
        <v>990.8</v>
      </c>
      <c r="L122" s="110">
        <f t="shared" si="14"/>
        <v>4362.24</v>
      </c>
      <c r="M122" s="110">
        <f t="shared" si="15"/>
        <v>784.08</v>
      </c>
      <c r="N122" s="110">
        <f t="shared" si="16"/>
        <v>18632.88</v>
      </c>
      <c r="O122" s="110">
        <v>23779.200000000001</v>
      </c>
      <c r="P122" s="111">
        <f t="shared" si="7"/>
        <v>9.6666141719607863E-3</v>
      </c>
    </row>
    <row r="123" spans="1:16" ht="24" customHeight="1" x14ac:dyDescent="0.2">
      <c r="A123" s="107" t="s">
        <v>461</v>
      </c>
      <c r="B123" s="108" t="s">
        <v>389</v>
      </c>
      <c r="C123" s="107" t="s">
        <v>101</v>
      </c>
      <c r="D123" s="107" t="s">
        <v>390</v>
      </c>
      <c r="E123" s="109" t="s">
        <v>103</v>
      </c>
      <c r="F123" s="108" t="s">
        <v>462</v>
      </c>
      <c r="G123" s="110">
        <v>9.1999999999999993</v>
      </c>
      <c r="H123" s="110">
        <v>6.66</v>
      </c>
      <c r="I123" s="110">
        <v>0.85</v>
      </c>
      <c r="J123" s="110">
        <v>1.69</v>
      </c>
      <c r="K123" s="110">
        <v>9.1999999999999993</v>
      </c>
      <c r="L123" s="110">
        <f t="shared" si="14"/>
        <v>1025.6400000000001</v>
      </c>
      <c r="M123" s="110">
        <f t="shared" si="15"/>
        <v>130.9</v>
      </c>
      <c r="N123" s="110">
        <f t="shared" si="16"/>
        <v>260.26</v>
      </c>
      <c r="O123" s="110">
        <v>1416.8</v>
      </c>
      <c r="P123" s="111">
        <f t="shared" si="7"/>
        <v>5.7595120772919366E-4</v>
      </c>
    </row>
    <row r="124" spans="1:16" ht="26.1" customHeight="1" x14ac:dyDescent="0.2">
      <c r="A124" s="107" t="s">
        <v>463</v>
      </c>
      <c r="B124" s="108" t="s">
        <v>393</v>
      </c>
      <c r="C124" s="107" t="s">
        <v>148</v>
      </c>
      <c r="D124" s="107" t="s">
        <v>394</v>
      </c>
      <c r="E124" s="109" t="s">
        <v>287</v>
      </c>
      <c r="F124" s="108" t="s">
        <v>464</v>
      </c>
      <c r="G124" s="110">
        <v>30.91</v>
      </c>
      <c r="H124" s="110">
        <v>21.34</v>
      </c>
      <c r="I124" s="110">
        <v>2.76</v>
      </c>
      <c r="J124" s="110">
        <v>6.81</v>
      </c>
      <c r="K124" s="110">
        <v>30.91</v>
      </c>
      <c r="L124" s="110">
        <f t="shared" si="14"/>
        <v>189.28</v>
      </c>
      <c r="M124" s="110">
        <f t="shared" si="15"/>
        <v>24.48</v>
      </c>
      <c r="N124" s="110">
        <f t="shared" si="16"/>
        <v>60.4</v>
      </c>
      <c r="O124" s="110">
        <v>274.17</v>
      </c>
      <c r="P124" s="111">
        <f t="shared" si="7"/>
        <v>1.1145436379384037E-4</v>
      </c>
    </row>
    <row r="125" spans="1:16" ht="39" customHeight="1" x14ac:dyDescent="0.2">
      <c r="A125" s="107" t="s">
        <v>465</v>
      </c>
      <c r="B125" s="108" t="s">
        <v>397</v>
      </c>
      <c r="C125" s="107" t="s">
        <v>148</v>
      </c>
      <c r="D125" s="107" t="s">
        <v>398</v>
      </c>
      <c r="E125" s="109" t="s">
        <v>287</v>
      </c>
      <c r="F125" s="108" t="s">
        <v>439</v>
      </c>
      <c r="G125" s="110">
        <v>127.03</v>
      </c>
      <c r="H125" s="110">
        <v>4.1100000000000003</v>
      </c>
      <c r="I125" s="110">
        <v>7.93</v>
      </c>
      <c r="J125" s="110">
        <v>114.99</v>
      </c>
      <c r="K125" s="110">
        <v>127.03</v>
      </c>
      <c r="L125" s="110">
        <f t="shared" si="14"/>
        <v>28.27</v>
      </c>
      <c r="M125" s="110">
        <f t="shared" si="15"/>
        <v>54.55</v>
      </c>
      <c r="N125" s="110">
        <f t="shared" si="16"/>
        <v>791.13</v>
      </c>
      <c r="O125" s="110">
        <v>873.96</v>
      </c>
      <c r="P125" s="111">
        <f t="shared" si="7"/>
        <v>3.5527831557524426E-4</v>
      </c>
    </row>
    <row r="126" spans="1:16" ht="24" customHeight="1" x14ac:dyDescent="0.2">
      <c r="A126" s="103" t="s">
        <v>466</v>
      </c>
      <c r="B126" s="103"/>
      <c r="C126" s="103"/>
      <c r="D126" s="103" t="s">
        <v>467</v>
      </c>
      <c r="E126" s="103"/>
      <c r="F126" s="104"/>
      <c r="G126" s="103"/>
      <c r="H126" s="103"/>
      <c r="I126" s="103"/>
      <c r="J126" s="103"/>
      <c r="K126" s="103"/>
      <c r="L126" s="103"/>
      <c r="M126" s="103"/>
      <c r="N126" s="103"/>
      <c r="O126" s="105">
        <v>60228.86</v>
      </c>
      <c r="P126" s="106">
        <f t="shared" si="7"/>
        <v>2.4483967149317137E-2</v>
      </c>
    </row>
    <row r="127" spans="1:16" ht="65.099999999999994" customHeight="1" x14ac:dyDescent="0.2">
      <c r="A127" s="107" t="s">
        <v>468</v>
      </c>
      <c r="B127" s="108" t="s">
        <v>326</v>
      </c>
      <c r="C127" s="107" t="s">
        <v>148</v>
      </c>
      <c r="D127" s="107" t="s">
        <v>327</v>
      </c>
      <c r="E127" s="109" t="s">
        <v>287</v>
      </c>
      <c r="F127" s="108" t="s">
        <v>469</v>
      </c>
      <c r="G127" s="110">
        <v>10.31</v>
      </c>
      <c r="H127" s="110">
        <v>2.61</v>
      </c>
      <c r="I127" s="110">
        <v>5.65</v>
      </c>
      <c r="J127" s="110">
        <v>2.0499999999999998</v>
      </c>
      <c r="K127" s="110">
        <v>10.31</v>
      </c>
      <c r="L127" s="110">
        <f t="shared" ref="L127:L137" si="17">TRUNC(F127 * H127, 2)</f>
        <v>122.33</v>
      </c>
      <c r="M127" s="110">
        <f t="shared" ref="M127:M137" si="18">TRUNC(F127 * I127, 2)</f>
        <v>264.81</v>
      </c>
      <c r="N127" s="110">
        <f t="shared" ref="N127:N137" si="19">TRUNC(F127 * J127, 2)</f>
        <v>96.08</v>
      </c>
      <c r="O127" s="110">
        <v>483.22</v>
      </c>
      <c r="P127" s="111">
        <f t="shared" si="7"/>
        <v>1.9643643605230164E-4</v>
      </c>
    </row>
    <row r="128" spans="1:16" ht="26.1" customHeight="1" x14ac:dyDescent="0.2">
      <c r="A128" s="107" t="s">
        <v>470</v>
      </c>
      <c r="B128" s="108" t="s">
        <v>346</v>
      </c>
      <c r="C128" s="107" t="s">
        <v>101</v>
      </c>
      <c r="D128" s="107" t="s">
        <v>347</v>
      </c>
      <c r="E128" s="109" t="s">
        <v>178</v>
      </c>
      <c r="F128" s="108" t="s">
        <v>471</v>
      </c>
      <c r="G128" s="110">
        <v>9.5399999999999991</v>
      </c>
      <c r="H128" s="110">
        <v>7.02</v>
      </c>
      <c r="I128" s="110">
        <v>0.85</v>
      </c>
      <c r="J128" s="110">
        <v>1.67</v>
      </c>
      <c r="K128" s="110">
        <v>9.5399999999999991</v>
      </c>
      <c r="L128" s="110">
        <f t="shared" si="17"/>
        <v>284.31</v>
      </c>
      <c r="M128" s="110">
        <f t="shared" si="18"/>
        <v>34.42</v>
      </c>
      <c r="N128" s="110">
        <f t="shared" si="19"/>
        <v>67.63</v>
      </c>
      <c r="O128" s="110">
        <v>386.37</v>
      </c>
      <c r="P128" s="111">
        <f t="shared" si="7"/>
        <v>1.5706540664195973E-4</v>
      </c>
    </row>
    <row r="129" spans="1:16" ht="39" customHeight="1" x14ac:dyDescent="0.2">
      <c r="A129" s="107" t="s">
        <v>472</v>
      </c>
      <c r="B129" s="108" t="s">
        <v>349</v>
      </c>
      <c r="C129" s="107" t="s">
        <v>148</v>
      </c>
      <c r="D129" s="107" t="s">
        <v>350</v>
      </c>
      <c r="E129" s="109" t="s">
        <v>287</v>
      </c>
      <c r="F129" s="108" t="s">
        <v>473</v>
      </c>
      <c r="G129" s="110">
        <v>391.41</v>
      </c>
      <c r="H129" s="110">
        <v>61.03</v>
      </c>
      <c r="I129" s="110">
        <v>6.47</v>
      </c>
      <c r="J129" s="110">
        <v>323.91000000000003</v>
      </c>
      <c r="K129" s="110">
        <v>391.41</v>
      </c>
      <c r="L129" s="110">
        <f t="shared" si="17"/>
        <v>209.94</v>
      </c>
      <c r="M129" s="110">
        <f t="shared" si="18"/>
        <v>22.25</v>
      </c>
      <c r="N129" s="110">
        <f t="shared" si="19"/>
        <v>1114.25</v>
      </c>
      <c r="O129" s="110">
        <v>1346.45</v>
      </c>
      <c r="P129" s="111">
        <f t="shared" si="7"/>
        <v>5.4735283995410277E-4</v>
      </c>
    </row>
    <row r="130" spans="1:16" ht="39" customHeight="1" x14ac:dyDescent="0.2">
      <c r="A130" s="107" t="s">
        <v>474</v>
      </c>
      <c r="B130" s="108" t="s">
        <v>418</v>
      </c>
      <c r="C130" s="107" t="s">
        <v>148</v>
      </c>
      <c r="D130" s="107" t="s">
        <v>419</v>
      </c>
      <c r="E130" s="109" t="s">
        <v>287</v>
      </c>
      <c r="F130" s="108" t="s">
        <v>473</v>
      </c>
      <c r="G130" s="110">
        <v>152.1</v>
      </c>
      <c r="H130" s="110">
        <v>27.37</v>
      </c>
      <c r="I130" s="110">
        <v>2.74</v>
      </c>
      <c r="J130" s="110">
        <v>121.99</v>
      </c>
      <c r="K130" s="110">
        <v>152.1</v>
      </c>
      <c r="L130" s="110">
        <f t="shared" si="17"/>
        <v>94.15</v>
      </c>
      <c r="M130" s="110">
        <f t="shared" si="18"/>
        <v>9.42</v>
      </c>
      <c r="N130" s="110">
        <f t="shared" si="19"/>
        <v>419.64</v>
      </c>
      <c r="O130" s="110">
        <v>523.22</v>
      </c>
      <c r="P130" s="111">
        <f t="shared" si="7"/>
        <v>2.1269705738852958E-4</v>
      </c>
    </row>
    <row r="131" spans="1:16" ht="26.1" customHeight="1" x14ac:dyDescent="0.2">
      <c r="A131" s="107" t="s">
        <v>475</v>
      </c>
      <c r="B131" s="108" t="s">
        <v>476</v>
      </c>
      <c r="C131" s="107" t="s">
        <v>101</v>
      </c>
      <c r="D131" s="107" t="s">
        <v>477</v>
      </c>
      <c r="E131" s="109" t="s">
        <v>108</v>
      </c>
      <c r="F131" s="108" t="s">
        <v>478</v>
      </c>
      <c r="G131" s="110">
        <v>235.06</v>
      </c>
      <c r="H131" s="110">
        <v>25.45</v>
      </c>
      <c r="I131" s="110">
        <v>2.85</v>
      </c>
      <c r="J131" s="110">
        <v>206.76</v>
      </c>
      <c r="K131" s="110">
        <v>235.06</v>
      </c>
      <c r="L131" s="110">
        <f t="shared" si="17"/>
        <v>687.15</v>
      </c>
      <c r="M131" s="110">
        <f t="shared" si="18"/>
        <v>76.95</v>
      </c>
      <c r="N131" s="110">
        <f t="shared" si="19"/>
        <v>5582.52</v>
      </c>
      <c r="O131" s="110">
        <v>6346.62</v>
      </c>
      <c r="P131" s="111">
        <f t="shared" si="7"/>
        <v>2.5799996146232741E-3</v>
      </c>
    </row>
    <row r="132" spans="1:16" ht="26.1" customHeight="1" x14ac:dyDescent="0.2">
      <c r="A132" s="107" t="s">
        <v>479</v>
      </c>
      <c r="B132" s="108" t="s">
        <v>480</v>
      </c>
      <c r="C132" s="107" t="s">
        <v>101</v>
      </c>
      <c r="D132" s="107" t="s">
        <v>481</v>
      </c>
      <c r="E132" s="109" t="s">
        <v>108</v>
      </c>
      <c r="F132" s="108" t="s">
        <v>478</v>
      </c>
      <c r="G132" s="110">
        <v>409.19</v>
      </c>
      <c r="H132" s="110">
        <v>51.84</v>
      </c>
      <c r="I132" s="110">
        <v>5.81</v>
      </c>
      <c r="J132" s="110">
        <v>351.54</v>
      </c>
      <c r="K132" s="110">
        <v>409.19</v>
      </c>
      <c r="L132" s="110">
        <f t="shared" si="17"/>
        <v>1399.68</v>
      </c>
      <c r="M132" s="110">
        <f t="shared" si="18"/>
        <v>156.87</v>
      </c>
      <c r="N132" s="110">
        <f t="shared" si="19"/>
        <v>9491.58</v>
      </c>
      <c r="O132" s="110">
        <v>11048.13</v>
      </c>
      <c r="P132" s="111">
        <f t="shared" si="7"/>
        <v>4.4912364600854992E-3</v>
      </c>
    </row>
    <row r="133" spans="1:16" ht="39" customHeight="1" x14ac:dyDescent="0.2">
      <c r="A133" s="107" t="s">
        <v>482</v>
      </c>
      <c r="B133" s="108" t="s">
        <v>483</v>
      </c>
      <c r="C133" s="107" t="s">
        <v>148</v>
      </c>
      <c r="D133" s="107" t="s">
        <v>484</v>
      </c>
      <c r="E133" s="109" t="s">
        <v>108</v>
      </c>
      <c r="F133" s="108" t="s">
        <v>485</v>
      </c>
      <c r="G133" s="110">
        <v>968.64</v>
      </c>
      <c r="H133" s="110">
        <v>128.91</v>
      </c>
      <c r="I133" s="110">
        <v>34.770000000000003</v>
      </c>
      <c r="J133" s="110">
        <v>804.96</v>
      </c>
      <c r="K133" s="110">
        <v>968.64</v>
      </c>
      <c r="L133" s="110">
        <f t="shared" si="17"/>
        <v>3351.66</v>
      </c>
      <c r="M133" s="110">
        <f t="shared" si="18"/>
        <v>904.02</v>
      </c>
      <c r="N133" s="110">
        <f t="shared" si="19"/>
        <v>20928.96</v>
      </c>
      <c r="O133" s="110">
        <v>25184.639999999999</v>
      </c>
      <c r="P133" s="111">
        <f t="shared" si="7"/>
        <v>1.023794736323049E-2</v>
      </c>
    </row>
    <row r="134" spans="1:16" ht="39" customHeight="1" x14ac:dyDescent="0.2">
      <c r="A134" s="107" t="s">
        <v>486</v>
      </c>
      <c r="B134" s="108" t="s">
        <v>487</v>
      </c>
      <c r="C134" s="107" t="s">
        <v>148</v>
      </c>
      <c r="D134" s="107" t="s">
        <v>488</v>
      </c>
      <c r="E134" s="109" t="s">
        <v>108</v>
      </c>
      <c r="F134" s="108" t="s">
        <v>109</v>
      </c>
      <c r="G134" s="110">
        <v>1974.51</v>
      </c>
      <c r="H134" s="110">
        <v>647.66</v>
      </c>
      <c r="I134" s="110">
        <v>144.02000000000001</v>
      </c>
      <c r="J134" s="110">
        <v>1182.83</v>
      </c>
      <c r="K134" s="110">
        <v>1974.51</v>
      </c>
      <c r="L134" s="110">
        <f t="shared" si="17"/>
        <v>647.66</v>
      </c>
      <c r="M134" s="110">
        <f t="shared" si="18"/>
        <v>144.02000000000001</v>
      </c>
      <c r="N134" s="110">
        <f t="shared" si="19"/>
        <v>1182.83</v>
      </c>
      <c r="O134" s="110">
        <v>1974.51</v>
      </c>
      <c r="P134" s="111">
        <f t="shared" ref="P134:P197" si="20">O134 / 2459930.6</f>
        <v>8.026689858648858E-4</v>
      </c>
    </row>
    <row r="135" spans="1:16" ht="26.1" customHeight="1" x14ac:dyDescent="0.2">
      <c r="A135" s="107" t="s">
        <v>489</v>
      </c>
      <c r="B135" s="108" t="s">
        <v>490</v>
      </c>
      <c r="C135" s="107" t="s">
        <v>101</v>
      </c>
      <c r="D135" s="107" t="s">
        <v>491</v>
      </c>
      <c r="E135" s="109" t="s">
        <v>103</v>
      </c>
      <c r="F135" s="108" t="s">
        <v>492</v>
      </c>
      <c r="G135" s="110">
        <v>880.56</v>
      </c>
      <c r="H135" s="110">
        <v>255.29</v>
      </c>
      <c r="I135" s="110">
        <v>28.36</v>
      </c>
      <c r="J135" s="110">
        <v>596.91</v>
      </c>
      <c r="K135" s="110">
        <v>880.56</v>
      </c>
      <c r="L135" s="110">
        <f t="shared" si="17"/>
        <v>3318.77</v>
      </c>
      <c r="M135" s="110">
        <f t="shared" si="18"/>
        <v>368.68</v>
      </c>
      <c r="N135" s="110">
        <f t="shared" si="19"/>
        <v>7759.83</v>
      </c>
      <c r="O135" s="110">
        <v>11447.28</v>
      </c>
      <c r="P135" s="111">
        <f t="shared" si="20"/>
        <v>4.6534971352443846E-3</v>
      </c>
    </row>
    <row r="136" spans="1:16" ht="26.1" customHeight="1" x14ac:dyDescent="0.2">
      <c r="A136" s="107" t="s">
        <v>493</v>
      </c>
      <c r="B136" s="108" t="s">
        <v>494</v>
      </c>
      <c r="C136" s="107" t="s">
        <v>101</v>
      </c>
      <c r="D136" s="107" t="s">
        <v>495</v>
      </c>
      <c r="E136" s="109" t="s">
        <v>103</v>
      </c>
      <c r="F136" s="108" t="s">
        <v>496</v>
      </c>
      <c r="G136" s="110">
        <v>1498.74</v>
      </c>
      <c r="H136" s="110">
        <v>337.86</v>
      </c>
      <c r="I136" s="110">
        <v>39.57</v>
      </c>
      <c r="J136" s="110">
        <v>1121.31</v>
      </c>
      <c r="K136" s="110">
        <v>1498.74</v>
      </c>
      <c r="L136" s="110">
        <f t="shared" si="17"/>
        <v>168.93</v>
      </c>
      <c r="M136" s="110">
        <f t="shared" si="18"/>
        <v>19.78</v>
      </c>
      <c r="N136" s="110">
        <f t="shared" si="19"/>
        <v>560.65</v>
      </c>
      <c r="O136" s="110">
        <v>749.37</v>
      </c>
      <c r="P136" s="111">
        <f t="shared" si="20"/>
        <v>3.0463054526822826E-4</v>
      </c>
    </row>
    <row r="137" spans="1:16" ht="26.1" customHeight="1" x14ac:dyDescent="0.2">
      <c r="A137" s="107" t="s">
        <v>497</v>
      </c>
      <c r="B137" s="108" t="s">
        <v>393</v>
      </c>
      <c r="C137" s="107" t="s">
        <v>148</v>
      </c>
      <c r="D137" s="107" t="s">
        <v>394</v>
      </c>
      <c r="E137" s="109" t="s">
        <v>287</v>
      </c>
      <c r="F137" s="108" t="s">
        <v>498</v>
      </c>
      <c r="G137" s="110">
        <v>30.91</v>
      </c>
      <c r="H137" s="110">
        <v>21.34</v>
      </c>
      <c r="I137" s="110">
        <v>2.76</v>
      </c>
      <c r="J137" s="110">
        <v>6.81</v>
      </c>
      <c r="K137" s="110">
        <v>30.91</v>
      </c>
      <c r="L137" s="110">
        <f t="shared" si="17"/>
        <v>510.23</v>
      </c>
      <c r="M137" s="110">
        <f t="shared" si="18"/>
        <v>65.989999999999995</v>
      </c>
      <c r="N137" s="110">
        <f t="shared" si="19"/>
        <v>162.82</v>
      </c>
      <c r="O137" s="110">
        <v>739.05</v>
      </c>
      <c r="P137" s="111">
        <f t="shared" si="20"/>
        <v>3.0043530496348144E-4</v>
      </c>
    </row>
    <row r="138" spans="1:16" ht="24" customHeight="1" x14ac:dyDescent="0.2">
      <c r="A138" s="103" t="s">
        <v>499</v>
      </c>
      <c r="B138" s="103"/>
      <c r="C138" s="103"/>
      <c r="D138" s="103" t="s">
        <v>500</v>
      </c>
      <c r="E138" s="103"/>
      <c r="F138" s="104"/>
      <c r="G138" s="103"/>
      <c r="H138" s="103"/>
      <c r="I138" s="103"/>
      <c r="J138" s="103"/>
      <c r="K138" s="103"/>
      <c r="L138" s="103"/>
      <c r="M138" s="103"/>
      <c r="N138" s="103"/>
      <c r="O138" s="105">
        <v>34325.919999999998</v>
      </c>
      <c r="P138" s="106">
        <f t="shared" si="20"/>
        <v>1.3954019678441334E-2</v>
      </c>
    </row>
    <row r="139" spans="1:16" ht="26.1" customHeight="1" x14ac:dyDescent="0.2">
      <c r="A139" s="107" t="s">
        <v>501</v>
      </c>
      <c r="B139" s="108" t="s">
        <v>322</v>
      </c>
      <c r="C139" s="107" t="s">
        <v>148</v>
      </c>
      <c r="D139" s="107" t="s">
        <v>323</v>
      </c>
      <c r="E139" s="109" t="s">
        <v>287</v>
      </c>
      <c r="F139" s="108" t="s">
        <v>502</v>
      </c>
      <c r="G139" s="110">
        <v>78.17</v>
      </c>
      <c r="H139" s="110">
        <v>56.57</v>
      </c>
      <c r="I139" s="110">
        <v>7.27</v>
      </c>
      <c r="J139" s="110">
        <v>14.33</v>
      </c>
      <c r="K139" s="110">
        <v>78.17</v>
      </c>
      <c r="L139" s="110">
        <f t="shared" ref="L139:L144" si="21">TRUNC(F139 * H139, 2)</f>
        <v>3337.63</v>
      </c>
      <c r="M139" s="110">
        <f t="shared" ref="M139:M144" si="22">TRUNC(F139 * I139, 2)</f>
        <v>428.93</v>
      </c>
      <c r="N139" s="110">
        <f t="shared" ref="N139:N144" si="23">TRUNC(F139 * J139, 2)</f>
        <v>845.47</v>
      </c>
      <c r="O139" s="110">
        <v>4612.03</v>
      </c>
      <c r="P139" s="111">
        <f t="shared" si="20"/>
        <v>1.8748618355330835E-3</v>
      </c>
    </row>
    <row r="140" spans="1:16" ht="26.1" customHeight="1" x14ac:dyDescent="0.2">
      <c r="A140" s="107" t="s">
        <v>503</v>
      </c>
      <c r="B140" s="108" t="s">
        <v>346</v>
      </c>
      <c r="C140" s="107" t="s">
        <v>101</v>
      </c>
      <c r="D140" s="107" t="s">
        <v>347</v>
      </c>
      <c r="E140" s="109" t="s">
        <v>178</v>
      </c>
      <c r="F140" s="108" t="s">
        <v>504</v>
      </c>
      <c r="G140" s="110">
        <v>9.5399999999999991</v>
      </c>
      <c r="H140" s="110">
        <v>7.02</v>
      </c>
      <c r="I140" s="110">
        <v>0.85</v>
      </c>
      <c r="J140" s="110">
        <v>1.67</v>
      </c>
      <c r="K140" s="110">
        <v>9.5399999999999991</v>
      </c>
      <c r="L140" s="110">
        <f t="shared" si="21"/>
        <v>945.17</v>
      </c>
      <c r="M140" s="110">
        <f t="shared" si="22"/>
        <v>114.44</v>
      </c>
      <c r="N140" s="110">
        <f t="shared" si="23"/>
        <v>224.84</v>
      </c>
      <c r="O140" s="110">
        <v>1284.46</v>
      </c>
      <c r="P140" s="111">
        <f t="shared" si="20"/>
        <v>5.2215294203828355E-4</v>
      </c>
    </row>
    <row r="141" spans="1:16" ht="39" customHeight="1" x14ac:dyDescent="0.2">
      <c r="A141" s="107" t="s">
        <v>505</v>
      </c>
      <c r="B141" s="108" t="s">
        <v>349</v>
      </c>
      <c r="C141" s="107" t="s">
        <v>148</v>
      </c>
      <c r="D141" s="107" t="s">
        <v>350</v>
      </c>
      <c r="E141" s="109" t="s">
        <v>287</v>
      </c>
      <c r="F141" s="108" t="s">
        <v>506</v>
      </c>
      <c r="G141" s="110">
        <v>391.41</v>
      </c>
      <c r="H141" s="110">
        <v>61.03</v>
      </c>
      <c r="I141" s="110">
        <v>6.47</v>
      </c>
      <c r="J141" s="110">
        <v>323.91000000000003</v>
      </c>
      <c r="K141" s="110">
        <v>391.41</v>
      </c>
      <c r="L141" s="110">
        <f t="shared" si="21"/>
        <v>424.76</v>
      </c>
      <c r="M141" s="110">
        <f t="shared" si="22"/>
        <v>45.03</v>
      </c>
      <c r="N141" s="110">
        <f t="shared" si="23"/>
        <v>2254.41</v>
      </c>
      <c r="O141" s="110">
        <v>2724.21</v>
      </c>
      <c r="P141" s="111">
        <f t="shared" si="20"/>
        <v>1.107433681259138E-3</v>
      </c>
    </row>
    <row r="142" spans="1:16" ht="26.1" customHeight="1" x14ac:dyDescent="0.2">
      <c r="A142" s="107" t="s">
        <v>507</v>
      </c>
      <c r="B142" s="108" t="s">
        <v>508</v>
      </c>
      <c r="C142" s="107" t="s">
        <v>148</v>
      </c>
      <c r="D142" s="107" t="s">
        <v>509</v>
      </c>
      <c r="E142" s="109" t="s">
        <v>103</v>
      </c>
      <c r="F142" s="108" t="s">
        <v>510</v>
      </c>
      <c r="G142" s="110">
        <v>53.58</v>
      </c>
      <c r="H142" s="110">
        <v>10.39</v>
      </c>
      <c r="I142" s="110">
        <v>1.1000000000000001</v>
      </c>
      <c r="J142" s="110">
        <v>42.09</v>
      </c>
      <c r="K142" s="110">
        <v>53.58</v>
      </c>
      <c r="L142" s="110">
        <f t="shared" si="21"/>
        <v>363.65</v>
      </c>
      <c r="M142" s="110">
        <f t="shared" si="22"/>
        <v>38.5</v>
      </c>
      <c r="N142" s="110">
        <f t="shared" si="23"/>
        <v>1473.15</v>
      </c>
      <c r="O142" s="110">
        <v>1875.3</v>
      </c>
      <c r="P142" s="111">
        <f t="shared" si="20"/>
        <v>7.6233857979570634E-4</v>
      </c>
    </row>
    <row r="143" spans="1:16" ht="26.1" customHeight="1" x14ac:dyDescent="0.2">
      <c r="A143" s="107" t="s">
        <v>511</v>
      </c>
      <c r="B143" s="108" t="s">
        <v>512</v>
      </c>
      <c r="C143" s="107" t="s">
        <v>148</v>
      </c>
      <c r="D143" s="107" t="s">
        <v>513</v>
      </c>
      <c r="E143" s="109" t="s">
        <v>103</v>
      </c>
      <c r="F143" s="108" t="s">
        <v>318</v>
      </c>
      <c r="G143" s="110">
        <v>135.13</v>
      </c>
      <c r="H143" s="110">
        <v>19.75</v>
      </c>
      <c r="I143" s="110">
        <v>2.1</v>
      </c>
      <c r="J143" s="110">
        <v>113.28</v>
      </c>
      <c r="K143" s="110">
        <v>135.13</v>
      </c>
      <c r="L143" s="110">
        <f t="shared" si="21"/>
        <v>1955.25</v>
      </c>
      <c r="M143" s="110">
        <f t="shared" si="22"/>
        <v>207.9</v>
      </c>
      <c r="N143" s="110">
        <f t="shared" si="23"/>
        <v>11214.72</v>
      </c>
      <c r="O143" s="110">
        <v>13377.87</v>
      </c>
      <c r="P143" s="111">
        <f t="shared" si="20"/>
        <v>5.4383119588820921E-3</v>
      </c>
    </row>
    <row r="144" spans="1:16" ht="39" customHeight="1" x14ac:dyDescent="0.2">
      <c r="A144" s="107" t="s">
        <v>514</v>
      </c>
      <c r="B144" s="108" t="s">
        <v>515</v>
      </c>
      <c r="C144" s="107" t="s">
        <v>148</v>
      </c>
      <c r="D144" s="107" t="s">
        <v>516</v>
      </c>
      <c r="E144" s="109" t="s">
        <v>108</v>
      </c>
      <c r="F144" s="108" t="s">
        <v>510</v>
      </c>
      <c r="G144" s="110">
        <v>298.63</v>
      </c>
      <c r="H144" s="110">
        <v>19.18</v>
      </c>
      <c r="I144" s="110">
        <v>2.0499999999999998</v>
      </c>
      <c r="J144" s="110">
        <v>277.39999999999998</v>
      </c>
      <c r="K144" s="110">
        <v>298.63</v>
      </c>
      <c r="L144" s="110">
        <f t="shared" si="21"/>
        <v>671.3</v>
      </c>
      <c r="M144" s="110">
        <f t="shared" si="22"/>
        <v>71.75</v>
      </c>
      <c r="N144" s="110">
        <f t="shared" si="23"/>
        <v>9709</v>
      </c>
      <c r="O144" s="110">
        <v>10452.049999999999</v>
      </c>
      <c r="P144" s="111">
        <f t="shared" si="20"/>
        <v>4.2489206809330311E-3</v>
      </c>
    </row>
    <row r="145" spans="1:16" ht="26.1" customHeight="1" x14ac:dyDescent="0.2">
      <c r="A145" s="103" t="s">
        <v>517</v>
      </c>
      <c r="B145" s="103"/>
      <c r="C145" s="103"/>
      <c r="D145" s="103" t="s">
        <v>518</v>
      </c>
      <c r="E145" s="103"/>
      <c r="F145" s="104"/>
      <c r="G145" s="103"/>
      <c r="H145" s="103"/>
      <c r="I145" s="103"/>
      <c r="J145" s="103"/>
      <c r="K145" s="103"/>
      <c r="L145" s="103"/>
      <c r="M145" s="103"/>
      <c r="N145" s="103"/>
      <c r="O145" s="105">
        <v>169833.11</v>
      </c>
      <c r="P145" s="106">
        <f t="shared" si="20"/>
        <v>6.9039797301598663E-2</v>
      </c>
    </row>
    <row r="146" spans="1:16" ht="24" customHeight="1" x14ac:dyDescent="0.2">
      <c r="A146" s="103" t="s">
        <v>519</v>
      </c>
      <c r="B146" s="103"/>
      <c r="C146" s="103"/>
      <c r="D146" s="103" t="s">
        <v>520</v>
      </c>
      <c r="E146" s="103"/>
      <c r="F146" s="104"/>
      <c r="G146" s="103"/>
      <c r="H146" s="103"/>
      <c r="I146" s="103"/>
      <c r="J146" s="103"/>
      <c r="K146" s="103"/>
      <c r="L146" s="103"/>
      <c r="M146" s="103"/>
      <c r="N146" s="103"/>
      <c r="O146" s="105">
        <v>18328.79</v>
      </c>
      <c r="P146" s="106">
        <f t="shared" si="20"/>
        <v>7.4509378435310327E-3</v>
      </c>
    </row>
    <row r="147" spans="1:16" ht="65.099999999999994" customHeight="1" x14ac:dyDescent="0.2">
      <c r="A147" s="107" t="s">
        <v>521</v>
      </c>
      <c r="B147" s="108" t="s">
        <v>326</v>
      </c>
      <c r="C147" s="107" t="s">
        <v>148</v>
      </c>
      <c r="D147" s="107" t="s">
        <v>327</v>
      </c>
      <c r="E147" s="109" t="s">
        <v>287</v>
      </c>
      <c r="F147" s="108" t="s">
        <v>522</v>
      </c>
      <c r="G147" s="110">
        <v>10.31</v>
      </c>
      <c r="H147" s="110">
        <v>2.61</v>
      </c>
      <c r="I147" s="110">
        <v>5.65</v>
      </c>
      <c r="J147" s="110">
        <v>2.0499999999999998</v>
      </c>
      <c r="K147" s="110">
        <v>10.31</v>
      </c>
      <c r="L147" s="110">
        <f t="shared" ref="L147:L155" si="24">TRUNC(F147 * H147, 2)</f>
        <v>582.03</v>
      </c>
      <c r="M147" s="110">
        <f t="shared" ref="M147:M155" si="25">TRUNC(F147 * I147, 2)</f>
        <v>1259.95</v>
      </c>
      <c r="N147" s="110">
        <f t="shared" ref="N147:N155" si="26">TRUNC(F147 * J147, 2)</f>
        <v>457.15</v>
      </c>
      <c r="O147" s="110">
        <v>2299.13</v>
      </c>
      <c r="P147" s="111">
        <f t="shared" si="20"/>
        <v>9.3463205831904362E-4</v>
      </c>
    </row>
    <row r="148" spans="1:16" ht="39" customHeight="1" x14ac:dyDescent="0.2">
      <c r="A148" s="107" t="s">
        <v>523</v>
      </c>
      <c r="B148" s="108" t="s">
        <v>524</v>
      </c>
      <c r="C148" s="107" t="s">
        <v>148</v>
      </c>
      <c r="D148" s="107" t="s">
        <v>525</v>
      </c>
      <c r="E148" s="109" t="s">
        <v>136</v>
      </c>
      <c r="F148" s="108" t="s">
        <v>526</v>
      </c>
      <c r="G148" s="110">
        <v>89.96</v>
      </c>
      <c r="H148" s="110">
        <v>31.95</v>
      </c>
      <c r="I148" s="110">
        <v>3</v>
      </c>
      <c r="J148" s="110">
        <v>55.01</v>
      </c>
      <c r="K148" s="110">
        <v>89.96</v>
      </c>
      <c r="L148" s="110">
        <f t="shared" si="24"/>
        <v>3522.8</v>
      </c>
      <c r="M148" s="110">
        <f t="shared" si="25"/>
        <v>330.78</v>
      </c>
      <c r="N148" s="110">
        <f t="shared" si="26"/>
        <v>6065.4</v>
      </c>
      <c r="O148" s="110">
        <v>9918.98</v>
      </c>
      <c r="P148" s="111">
        <f t="shared" si="20"/>
        <v>4.0322194455404553E-3</v>
      </c>
    </row>
    <row r="149" spans="1:16" ht="26.1" customHeight="1" x14ac:dyDescent="0.2">
      <c r="A149" s="107" t="s">
        <v>527</v>
      </c>
      <c r="B149" s="108" t="s">
        <v>346</v>
      </c>
      <c r="C149" s="107" t="s">
        <v>101</v>
      </c>
      <c r="D149" s="107" t="s">
        <v>347</v>
      </c>
      <c r="E149" s="109" t="s">
        <v>178</v>
      </c>
      <c r="F149" s="108" t="s">
        <v>528</v>
      </c>
      <c r="G149" s="110">
        <v>9.5399999999999991</v>
      </c>
      <c r="H149" s="110">
        <v>7.02</v>
      </c>
      <c r="I149" s="110">
        <v>0.85</v>
      </c>
      <c r="J149" s="110">
        <v>1.67</v>
      </c>
      <c r="K149" s="110">
        <v>9.5399999999999991</v>
      </c>
      <c r="L149" s="110">
        <f t="shared" si="24"/>
        <v>353.87</v>
      </c>
      <c r="M149" s="110">
        <f t="shared" si="25"/>
        <v>42.84</v>
      </c>
      <c r="N149" s="110">
        <f t="shared" si="26"/>
        <v>84.18</v>
      </c>
      <c r="O149" s="110">
        <v>480.91</v>
      </c>
      <c r="P149" s="111">
        <f t="shared" si="20"/>
        <v>1.9549738517013449E-4</v>
      </c>
    </row>
    <row r="150" spans="1:16" ht="39" customHeight="1" x14ac:dyDescent="0.2">
      <c r="A150" s="107" t="s">
        <v>529</v>
      </c>
      <c r="B150" s="108" t="s">
        <v>530</v>
      </c>
      <c r="C150" s="107" t="s">
        <v>148</v>
      </c>
      <c r="D150" s="107" t="s">
        <v>531</v>
      </c>
      <c r="E150" s="109" t="s">
        <v>287</v>
      </c>
      <c r="F150" s="108" t="s">
        <v>532</v>
      </c>
      <c r="G150" s="110">
        <v>165.75</v>
      </c>
      <c r="H150" s="110">
        <v>32.18</v>
      </c>
      <c r="I150" s="110">
        <v>3.2</v>
      </c>
      <c r="J150" s="110">
        <v>130.37</v>
      </c>
      <c r="K150" s="110">
        <v>165.75</v>
      </c>
      <c r="L150" s="110">
        <f t="shared" si="24"/>
        <v>162.18</v>
      </c>
      <c r="M150" s="110">
        <f t="shared" si="25"/>
        <v>16.12</v>
      </c>
      <c r="N150" s="110">
        <f t="shared" si="26"/>
        <v>657.06</v>
      </c>
      <c r="O150" s="110">
        <v>835.38</v>
      </c>
      <c r="P150" s="111">
        <f t="shared" si="20"/>
        <v>3.3959494629645241E-4</v>
      </c>
    </row>
    <row r="151" spans="1:16" ht="39" customHeight="1" x14ac:dyDescent="0.2">
      <c r="A151" s="107" t="s">
        <v>533</v>
      </c>
      <c r="B151" s="108" t="s">
        <v>534</v>
      </c>
      <c r="C151" s="107" t="s">
        <v>148</v>
      </c>
      <c r="D151" s="107" t="s">
        <v>535</v>
      </c>
      <c r="E151" s="109" t="s">
        <v>136</v>
      </c>
      <c r="F151" s="108" t="s">
        <v>528</v>
      </c>
      <c r="G151" s="110">
        <v>0.65</v>
      </c>
      <c r="H151" s="110">
        <v>0.46</v>
      </c>
      <c r="I151" s="110">
        <v>0.04</v>
      </c>
      <c r="J151" s="110">
        <v>0.15</v>
      </c>
      <c r="K151" s="110">
        <v>0.65</v>
      </c>
      <c r="L151" s="110">
        <f t="shared" si="24"/>
        <v>23.18</v>
      </c>
      <c r="M151" s="110">
        <f t="shared" si="25"/>
        <v>2.0099999999999998</v>
      </c>
      <c r="N151" s="110">
        <f t="shared" si="26"/>
        <v>7.56</v>
      </c>
      <c r="O151" s="110">
        <v>32.76</v>
      </c>
      <c r="P151" s="111">
        <f t="shared" si="20"/>
        <v>1.3317448874370682E-5</v>
      </c>
    </row>
    <row r="152" spans="1:16" ht="26.1" customHeight="1" x14ac:dyDescent="0.2">
      <c r="A152" s="107" t="s">
        <v>536</v>
      </c>
      <c r="B152" s="108" t="s">
        <v>537</v>
      </c>
      <c r="C152" s="107" t="s">
        <v>148</v>
      </c>
      <c r="D152" s="107" t="s">
        <v>538</v>
      </c>
      <c r="E152" s="109" t="s">
        <v>287</v>
      </c>
      <c r="F152" s="108" t="s">
        <v>161</v>
      </c>
      <c r="G152" s="110">
        <v>617.54</v>
      </c>
      <c r="H152" s="110">
        <v>201.82</v>
      </c>
      <c r="I152" s="110">
        <v>23.15</v>
      </c>
      <c r="J152" s="110">
        <v>392.57</v>
      </c>
      <c r="K152" s="110">
        <v>617.54</v>
      </c>
      <c r="L152" s="110">
        <f t="shared" si="24"/>
        <v>807.28</v>
      </c>
      <c r="M152" s="110">
        <f t="shared" si="25"/>
        <v>92.6</v>
      </c>
      <c r="N152" s="110">
        <f t="shared" si="26"/>
        <v>1570.28</v>
      </c>
      <c r="O152" s="110">
        <v>2470.16</v>
      </c>
      <c r="P152" s="111">
        <f t="shared" si="20"/>
        <v>1.0041584099974201E-3</v>
      </c>
    </row>
    <row r="153" spans="1:16" ht="24" customHeight="1" x14ac:dyDescent="0.2">
      <c r="A153" s="107" t="s">
        <v>539</v>
      </c>
      <c r="B153" s="108" t="s">
        <v>389</v>
      </c>
      <c r="C153" s="107" t="s">
        <v>101</v>
      </c>
      <c r="D153" s="107" t="s">
        <v>390</v>
      </c>
      <c r="E153" s="109" t="s">
        <v>103</v>
      </c>
      <c r="F153" s="108" t="s">
        <v>540</v>
      </c>
      <c r="G153" s="110">
        <v>9.1999999999999993</v>
      </c>
      <c r="H153" s="110">
        <v>6.66</v>
      </c>
      <c r="I153" s="110">
        <v>0.85</v>
      </c>
      <c r="J153" s="110">
        <v>1.69</v>
      </c>
      <c r="K153" s="110">
        <v>9.1999999999999993</v>
      </c>
      <c r="L153" s="110">
        <f t="shared" si="24"/>
        <v>194.47</v>
      </c>
      <c r="M153" s="110">
        <f t="shared" si="25"/>
        <v>24.82</v>
      </c>
      <c r="N153" s="110">
        <f t="shared" si="26"/>
        <v>49.34</v>
      </c>
      <c r="O153" s="110">
        <v>268.64</v>
      </c>
      <c r="P153" s="111">
        <f t="shared" si="20"/>
        <v>1.0920633289410684E-4</v>
      </c>
    </row>
    <row r="154" spans="1:16" ht="26.1" customHeight="1" x14ac:dyDescent="0.2">
      <c r="A154" s="107" t="s">
        <v>541</v>
      </c>
      <c r="B154" s="108" t="s">
        <v>393</v>
      </c>
      <c r="C154" s="107" t="s">
        <v>148</v>
      </c>
      <c r="D154" s="107" t="s">
        <v>394</v>
      </c>
      <c r="E154" s="109" t="s">
        <v>287</v>
      </c>
      <c r="F154" s="108" t="s">
        <v>542</v>
      </c>
      <c r="G154" s="110">
        <v>30.91</v>
      </c>
      <c r="H154" s="110">
        <v>21.34</v>
      </c>
      <c r="I154" s="110">
        <v>2.76</v>
      </c>
      <c r="J154" s="110">
        <v>6.81</v>
      </c>
      <c r="K154" s="110">
        <v>30.91</v>
      </c>
      <c r="L154" s="110">
        <f t="shared" si="24"/>
        <v>954.53</v>
      </c>
      <c r="M154" s="110">
        <f t="shared" si="25"/>
        <v>123.45</v>
      </c>
      <c r="N154" s="110">
        <f t="shared" si="26"/>
        <v>304.61</v>
      </c>
      <c r="O154" s="110">
        <v>1382.6</v>
      </c>
      <c r="P154" s="111">
        <f t="shared" si="20"/>
        <v>5.6204837648671875E-4</v>
      </c>
    </row>
    <row r="155" spans="1:16" ht="39" customHeight="1" x14ac:dyDescent="0.2">
      <c r="A155" s="107" t="s">
        <v>543</v>
      </c>
      <c r="B155" s="108" t="s">
        <v>397</v>
      </c>
      <c r="C155" s="107" t="s">
        <v>148</v>
      </c>
      <c r="D155" s="107" t="s">
        <v>398</v>
      </c>
      <c r="E155" s="109" t="s">
        <v>287</v>
      </c>
      <c r="F155" s="108" t="s">
        <v>532</v>
      </c>
      <c r="G155" s="110">
        <v>127.03</v>
      </c>
      <c r="H155" s="110">
        <v>4.1100000000000003</v>
      </c>
      <c r="I155" s="110">
        <v>7.93</v>
      </c>
      <c r="J155" s="110">
        <v>114.99</v>
      </c>
      <c r="K155" s="110">
        <v>127.03</v>
      </c>
      <c r="L155" s="110">
        <f t="shared" si="24"/>
        <v>20.71</v>
      </c>
      <c r="M155" s="110">
        <f t="shared" si="25"/>
        <v>39.96</v>
      </c>
      <c r="N155" s="110">
        <f t="shared" si="26"/>
        <v>579.54</v>
      </c>
      <c r="O155" s="110">
        <v>640.23</v>
      </c>
      <c r="P155" s="111">
        <f t="shared" si="20"/>
        <v>2.6026343995233037E-4</v>
      </c>
    </row>
    <row r="156" spans="1:16" ht="24" customHeight="1" x14ac:dyDescent="0.2">
      <c r="A156" s="103" t="s">
        <v>544</v>
      </c>
      <c r="B156" s="103"/>
      <c r="C156" s="103"/>
      <c r="D156" s="103" t="s">
        <v>545</v>
      </c>
      <c r="E156" s="103"/>
      <c r="F156" s="104"/>
      <c r="G156" s="103"/>
      <c r="H156" s="103"/>
      <c r="I156" s="103"/>
      <c r="J156" s="103"/>
      <c r="K156" s="103"/>
      <c r="L156" s="103"/>
      <c r="M156" s="103"/>
      <c r="N156" s="103"/>
      <c r="O156" s="105">
        <v>20625.740000000002</v>
      </c>
      <c r="P156" s="106">
        <f t="shared" si="20"/>
        <v>8.3846836979872517E-3</v>
      </c>
    </row>
    <row r="157" spans="1:16" ht="26.1" customHeight="1" x14ac:dyDescent="0.2">
      <c r="A157" s="107" t="s">
        <v>546</v>
      </c>
      <c r="B157" s="108" t="s">
        <v>547</v>
      </c>
      <c r="C157" s="107" t="s">
        <v>101</v>
      </c>
      <c r="D157" s="107" t="s">
        <v>548</v>
      </c>
      <c r="E157" s="109" t="s">
        <v>103</v>
      </c>
      <c r="F157" s="108" t="s">
        <v>179</v>
      </c>
      <c r="G157" s="110">
        <v>139.54</v>
      </c>
      <c r="H157" s="110">
        <v>12.09</v>
      </c>
      <c r="I157" s="110">
        <v>1.56</v>
      </c>
      <c r="J157" s="110">
        <v>125.89</v>
      </c>
      <c r="K157" s="110">
        <v>139.54</v>
      </c>
      <c r="L157" s="110">
        <f>TRUNC(F157 * H157, 2)</f>
        <v>1088.0999999999999</v>
      </c>
      <c r="M157" s="110">
        <f>TRUNC(F157 * I157, 2)</f>
        <v>140.4</v>
      </c>
      <c r="N157" s="110">
        <f>TRUNC(F157 * J157, 2)</f>
        <v>11330.1</v>
      </c>
      <c r="O157" s="110">
        <v>12558.6</v>
      </c>
      <c r="P157" s="111">
        <f t="shared" si="20"/>
        <v>5.1052659778288052E-3</v>
      </c>
    </row>
    <row r="158" spans="1:16" ht="26.1" customHeight="1" x14ac:dyDescent="0.2">
      <c r="A158" s="107" t="s">
        <v>549</v>
      </c>
      <c r="B158" s="108" t="s">
        <v>550</v>
      </c>
      <c r="C158" s="107" t="s">
        <v>148</v>
      </c>
      <c r="D158" s="107" t="s">
        <v>551</v>
      </c>
      <c r="E158" s="109" t="s">
        <v>552</v>
      </c>
      <c r="F158" s="108" t="s">
        <v>553</v>
      </c>
      <c r="G158" s="110">
        <v>8.9</v>
      </c>
      <c r="H158" s="110">
        <v>0.51</v>
      </c>
      <c r="I158" s="110">
        <v>0.03</v>
      </c>
      <c r="J158" s="110">
        <v>8.36</v>
      </c>
      <c r="K158" s="110">
        <v>8.9</v>
      </c>
      <c r="L158" s="110">
        <f>TRUNC(F158 * H158, 2)</f>
        <v>253.36</v>
      </c>
      <c r="M158" s="110">
        <f>TRUNC(F158 * I158, 2)</f>
        <v>14.9</v>
      </c>
      <c r="N158" s="110">
        <f>TRUNC(F158 * J158, 2)</f>
        <v>4153.24</v>
      </c>
      <c r="O158" s="110">
        <v>4421.5200000000004</v>
      </c>
      <c r="P158" s="111">
        <f t="shared" si="20"/>
        <v>1.7974165612639642E-3</v>
      </c>
    </row>
    <row r="159" spans="1:16" ht="26.1" customHeight="1" x14ac:dyDescent="0.2">
      <c r="A159" s="107" t="s">
        <v>554</v>
      </c>
      <c r="B159" s="108" t="s">
        <v>555</v>
      </c>
      <c r="C159" s="107" t="s">
        <v>148</v>
      </c>
      <c r="D159" s="107" t="s">
        <v>556</v>
      </c>
      <c r="E159" s="109" t="s">
        <v>108</v>
      </c>
      <c r="F159" s="108" t="s">
        <v>137</v>
      </c>
      <c r="G159" s="110">
        <v>16.18</v>
      </c>
      <c r="H159" s="110">
        <v>11.86</v>
      </c>
      <c r="I159" s="110">
        <v>1.45</v>
      </c>
      <c r="J159" s="110">
        <v>2.87</v>
      </c>
      <c r="K159" s="110">
        <v>16.18</v>
      </c>
      <c r="L159" s="110">
        <f>TRUNC(F159 * H159, 2)</f>
        <v>106.74</v>
      </c>
      <c r="M159" s="110">
        <f>TRUNC(F159 * I159, 2)</f>
        <v>13.05</v>
      </c>
      <c r="N159" s="110">
        <f>TRUNC(F159 * J159, 2)</f>
        <v>25.83</v>
      </c>
      <c r="O159" s="110">
        <v>145.62</v>
      </c>
      <c r="P159" s="111">
        <f t="shared" si="20"/>
        <v>5.9196791974537817E-5</v>
      </c>
    </row>
    <row r="160" spans="1:16" ht="24" customHeight="1" x14ac:dyDescent="0.2">
      <c r="A160" s="107" t="s">
        <v>557</v>
      </c>
      <c r="B160" s="108" t="s">
        <v>558</v>
      </c>
      <c r="C160" s="107" t="s">
        <v>101</v>
      </c>
      <c r="D160" s="107" t="s">
        <v>559</v>
      </c>
      <c r="E160" s="109" t="s">
        <v>108</v>
      </c>
      <c r="F160" s="108" t="s">
        <v>109</v>
      </c>
      <c r="G160" s="110">
        <v>3500</v>
      </c>
      <c r="H160" s="110">
        <v>0</v>
      </c>
      <c r="I160" s="110">
        <v>0</v>
      </c>
      <c r="J160" s="110">
        <v>3500</v>
      </c>
      <c r="K160" s="110">
        <v>3500</v>
      </c>
      <c r="L160" s="110">
        <f>TRUNC(F160 * H160, 2)</f>
        <v>0</v>
      </c>
      <c r="M160" s="110">
        <f>TRUNC(F160 * I160, 2)</f>
        <v>0</v>
      </c>
      <c r="N160" s="110">
        <f>TRUNC(F160 * J160, 2)</f>
        <v>3500</v>
      </c>
      <c r="O160" s="110">
        <v>3500</v>
      </c>
      <c r="P160" s="111">
        <f t="shared" si="20"/>
        <v>1.4228043669199447E-3</v>
      </c>
    </row>
    <row r="161" spans="1:16" ht="24" customHeight="1" x14ac:dyDescent="0.2">
      <c r="A161" s="103" t="s">
        <v>560</v>
      </c>
      <c r="B161" s="103"/>
      <c r="C161" s="103"/>
      <c r="D161" s="103" t="s">
        <v>561</v>
      </c>
      <c r="E161" s="103"/>
      <c r="F161" s="104"/>
      <c r="G161" s="103"/>
      <c r="H161" s="103"/>
      <c r="I161" s="103"/>
      <c r="J161" s="103"/>
      <c r="K161" s="103"/>
      <c r="L161" s="103"/>
      <c r="M161" s="103"/>
      <c r="N161" s="103"/>
      <c r="O161" s="105">
        <v>30960.52</v>
      </c>
      <c r="P161" s="106">
        <f t="shared" si="20"/>
        <v>1.2585932302317797E-2</v>
      </c>
    </row>
    <row r="162" spans="1:16" ht="24" customHeight="1" x14ac:dyDescent="0.2">
      <c r="A162" s="103" t="s">
        <v>562</v>
      </c>
      <c r="B162" s="103"/>
      <c r="C162" s="103"/>
      <c r="D162" s="103" t="s">
        <v>563</v>
      </c>
      <c r="E162" s="103"/>
      <c r="F162" s="104"/>
      <c r="G162" s="103"/>
      <c r="H162" s="103"/>
      <c r="I162" s="103"/>
      <c r="J162" s="103"/>
      <c r="K162" s="103"/>
      <c r="L162" s="103"/>
      <c r="M162" s="103"/>
      <c r="N162" s="103"/>
      <c r="O162" s="105">
        <v>15980.46</v>
      </c>
      <c r="P162" s="106">
        <f t="shared" si="20"/>
        <v>6.4963052209684284E-3</v>
      </c>
    </row>
    <row r="163" spans="1:16" ht="39" customHeight="1" x14ac:dyDescent="0.2">
      <c r="A163" s="107" t="s">
        <v>564</v>
      </c>
      <c r="B163" s="108" t="s">
        <v>565</v>
      </c>
      <c r="C163" s="107" t="s">
        <v>148</v>
      </c>
      <c r="D163" s="107" t="s">
        <v>566</v>
      </c>
      <c r="E163" s="109" t="s">
        <v>136</v>
      </c>
      <c r="F163" s="108" t="s">
        <v>567</v>
      </c>
      <c r="G163" s="110">
        <v>2.85</v>
      </c>
      <c r="H163" s="110">
        <v>0.37</v>
      </c>
      <c r="I163" s="110">
        <v>0.02</v>
      </c>
      <c r="J163" s="110">
        <v>2.46</v>
      </c>
      <c r="K163" s="110">
        <v>2.85</v>
      </c>
      <c r="L163" s="110">
        <f>TRUNC(F163 * H163, 2)</f>
        <v>22.57</v>
      </c>
      <c r="M163" s="110">
        <f>TRUNC(F163 * I163, 2)</f>
        <v>1.22</v>
      </c>
      <c r="N163" s="110">
        <f>TRUNC(F163 * J163, 2)</f>
        <v>150.06</v>
      </c>
      <c r="O163" s="110">
        <v>173.85</v>
      </c>
      <c r="P163" s="111">
        <f t="shared" si="20"/>
        <v>7.0672725482580684E-5</v>
      </c>
    </row>
    <row r="164" spans="1:16" ht="39" customHeight="1" x14ac:dyDescent="0.2">
      <c r="A164" s="107" t="s">
        <v>568</v>
      </c>
      <c r="B164" s="108" t="s">
        <v>569</v>
      </c>
      <c r="C164" s="107" t="s">
        <v>148</v>
      </c>
      <c r="D164" s="107" t="s">
        <v>570</v>
      </c>
      <c r="E164" s="109" t="s">
        <v>136</v>
      </c>
      <c r="F164" s="108" t="s">
        <v>571</v>
      </c>
      <c r="G164" s="110">
        <v>142.49</v>
      </c>
      <c r="H164" s="110">
        <v>74.489999999999995</v>
      </c>
      <c r="I164" s="110">
        <v>6.95</v>
      </c>
      <c r="J164" s="110">
        <v>61.05</v>
      </c>
      <c r="K164" s="110">
        <v>142.49</v>
      </c>
      <c r="L164" s="110">
        <f>TRUNC(F164 * H164, 2)</f>
        <v>2565.4299999999998</v>
      </c>
      <c r="M164" s="110">
        <f>TRUNC(F164 * I164, 2)</f>
        <v>239.35</v>
      </c>
      <c r="N164" s="110">
        <f>TRUNC(F164 * J164, 2)</f>
        <v>2102.56</v>
      </c>
      <c r="O164" s="110">
        <v>4907.3500000000004</v>
      </c>
      <c r="P164" s="111">
        <f t="shared" si="20"/>
        <v>1.9949140028584548E-3</v>
      </c>
    </row>
    <row r="165" spans="1:16" ht="39" customHeight="1" x14ac:dyDescent="0.2">
      <c r="A165" s="107" t="s">
        <v>572</v>
      </c>
      <c r="B165" s="108" t="s">
        <v>573</v>
      </c>
      <c r="C165" s="107" t="s">
        <v>148</v>
      </c>
      <c r="D165" s="107" t="s">
        <v>574</v>
      </c>
      <c r="E165" s="109" t="s">
        <v>552</v>
      </c>
      <c r="F165" s="108" t="s">
        <v>575</v>
      </c>
      <c r="G165" s="110">
        <v>11.42</v>
      </c>
      <c r="H165" s="110">
        <v>1.33</v>
      </c>
      <c r="I165" s="110">
        <v>0.12</v>
      </c>
      <c r="J165" s="110">
        <v>9.9700000000000006</v>
      </c>
      <c r="K165" s="110">
        <v>11.42</v>
      </c>
      <c r="L165" s="110">
        <f>TRUNC(F165 * H165, 2)</f>
        <v>727.11</v>
      </c>
      <c r="M165" s="110">
        <f>TRUNC(F165 * I165, 2)</f>
        <v>65.599999999999994</v>
      </c>
      <c r="N165" s="110">
        <f>TRUNC(F165 * J165, 2)</f>
        <v>5450.59</v>
      </c>
      <c r="O165" s="110">
        <v>6243.31</v>
      </c>
      <c r="P165" s="111">
        <f t="shared" si="20"/>
        <v>2.5380024948671318E-3</v>
      </c>
    </row>
    <row r="166" spans="1:16" ht="39" customHeight="1" x14ac:dyDescent="0.2">
      <c r="A166" s="107" t="s">
        <v>576</v>
      </c>
      <c r="B166" s="108" t="s">
        <v>577</v>
      </c>
      <c r="C166" s="107" t="s">
        <v>148</v>
      </c>
      <c r="D166" s="107" t="s">
        <v>578</v>
      </c>
      <c r="E166" s="109" t="s">
        <v>287</v>
      </c>
      <c r="F166" s="108" t="s">
        <v>579</v>
      </c>
      <c r="G166" s="110">
        <v>716.3</v>
      </c>
      <c r="H166" s="110">
        <v>30.94</v>
      </c>
      <c r="I166" s="110">
        <v>3.39</v>
      </c>
      <c r="J166" s="110">
        <v>681.97</v>
      </c>
      <c r="K166" s="110">
        <v>716.3</v>
      </c>
      <c r="L166" s="110">
        <f>TRUNC(F166 * H166, 2)</f>
        <v>201.11</v>
      </c>
      <c r="M166" s="110">
        <f>TRUNC(F166 * I166, 2)</f>
        <v>22.03</v>
      </c>
      <c r="N166" s="110">
        <f>TRUNC(F166 * J166, 2)</f>
        <v>4432.8</v>
      </c>
      <c r="O166" s="110">
        <v>4655.95</v>
      </c>
      <c r="P166" s="111">
        <f t="shared" si="20"/>
        <v>1.8927159977602619E-3</v>
      </c>
    </row>
    <row r="167" spans="1:16" ht="24" customHeight="1" x14ac:dyDescent="0.2">
      <c r="A167" s="103" t="s">
        <v>580</v>
      </c>
      <c r="B167" s="103"/>
      <c r="C167" s="103"/>
      <c r="D167" s="103" t="s">
        <v>581</v>
      </c>
      <c r="E167" s="103"/>
      <c r="F167" s="104"/>
      <c r="G167" s="103"/>
      <c r="H167" s="103"/>
      <c r="I167" s="103"/>
      <c r="J167" s="103"/>
      <c r="K167" s="103"/>
      <c r="L167" s="103"/>
      <c r="M167" s="103"/>
      <c r="N167" s="103"/>
      <c r="O167" s="105">
        <v>14980.06</v>
      </c>
      <c r="P167" s="106">
        <f t="shared" si="20"/>
        <v>6.0896270813493676E-3</v>
      </c>
    </row>
    <row r="168" spans="1:16" ht="39" customHeight="1" x14ac:dyDescent="0.2">
      <c r="A168" s="107" t="s">
        <v>582</v>
      </c>
      <c r="B168" s="108" t="s">
        <v>583</v>
      </c>
      <c r="C168" s="107" t="s">
        <v>148</v>
      </c>
      <c r="D168" s="107" t="s">
        <v>584</v>
      </c>
      <c r="E168" s="109" t="s">
        <v>136</v>
      </c>
      <c r="F168" s="108" t="s">
        <v>585</v>
      </c>
      <c r="G168" s="110">
        <v>143.53</v>
      </c>
      <c r="H168" s="110">
        <v>63.91</v>
      </c>
      <c r="I168" s="110">
        <v>5.7</v>
      </c>
      <c r="J168" s="110">
        <v>73.92</v>
      </c>
      <c r="K168" s="110">
        <v>143.53</v>
      </c>
      <c r="L168" s="110">
        <f>TRUNC(F168 * H168, 2)</f>
        <v>2438.16</v>
      </c>
      <c r="M168" s="110">
        <f>TRUNC(F168 * I168, 2)</f>
        <v>217.45</v>
      </c>
      <c r="N168" s="110">
        <f>TRUNC(F168 * J168, 2)</f>
        <v>2820.04</v>
      </c>
      <c r="O168" s="110">
        <v>5475.66</v>
      </c>
      <c r="P168" s="111">
        <f t="shared" si="20"/>
        <v>2.2259408456482472E-3</v>
      </c>
    </row>
    <row r="169" spans="1:16" ht="26.1" customHeight="1" x14ac:dyDescent="0.2">
      <c r="A169" s="107" t="s">
        <v>586</v>
      </c>
      <c r="B169" s="108" t="s">
        <v>587</v>
      </c>
      <c r="C169" s="107" t="s">
        <v>148</v>
      </c>
      <c r="D169" s="107" t="s">
        <v>588</v>
      </c>
      <c r="E169" s="109" t="s">
        <v>552</v>
      </c>
      <c r="F169" s="108" t="s">
        <v>589</v>
      </c>
      <c r="G169" s="110">
        <v>10.8</v>
      </c>
      <c r="H169" s="110">
        <v>1.89</v>
      </c>
      <c r="I169" s="110">
        <v>0.17</v>
      </c>
      <c r="J169" s="110">
        <v>8.74</v>
      </c>
      <c r="K169" s="110">
        <v>10.8</v>
      </c>
      <c r="L169" s="110">
        <f>TRUNC(F169 * H169, 2)</f>
        <v>725.76</v>
      </c>
      <c r="M169" s="110">
        <f>TRUNC(F169 * I169, 2)</f>
        <v>65.28</v>
      </c>
      <c r="N169" s="110">
        <f>TRUNC(F169 * J169, 2)</f>
        <v>3356.16</v>
      </c>
      <c r="O169" s="110">
        <v>4147.2</v>
      </c>
      <c r="P169" s="111">
        <f t="shared" si="20"/>
        <v>1.6859012201401128E-3</v>
      </c>
    </row>
    <row r="170" spans="1:16" ht="39" customHeight="1" x14ac:dyDescent="0.2">
      <c r="A170" s="107" t="s">
        <v>590</v>
      </c>
      <c r="B170" s="108" t="s">
        <v>591</v>
      </c>
      <c r="C170" s="107" t="s">
        <v>148</v>
      </c>
      <c r="D170" s="107" t="s">
        <v>592</v>
      </c>
      <c r="E170" s="109" t="s">
        <v>287</v>
      </c>
      <c r="F170" s="108" t="s">
        <v>593</v>
      </c>
      <c r="G170" s="110">
        <v>747.04</v>
      </c>
      <c r="H170" s="110">
        <v>15.69</v>
      </c>
      <c r="I170" s="110">
        <v>1.83</v>
      </c>
      <c r="J170" s="110">
        <v>729.52</v>
      </c>
      <c r="K170" s="110">
        <v>747.04</v>
      </c>
      <c r="L170" s="110">
        <f>TRUNC(F170 * H170, 2)</f>
        <v>77.819999999999993</v>
      </c>
      <c r="M170" s="110">
        <f>TRUNC(F170 * I170, 2)</f>
        <v>9.07</v>
      </c>
      <c r="N170" s="110">
        <f>TRUNC(F170 * J170, 2)</f>
        <v>3618.41</v>
      </c>
      <c r="O170" s="110">
        <v>3705.31</v>
      </c>
      <c r="P170" s="111">
        <f t="shared" si="20"/>
        <v>1.5062660710834688E-3</v>
      </c>
    </row>
    <row r="171" spans="1:16" ht="39" customHeight="1" x14ac:dyDescent="0.2">
      <c r="A171" s="107" t="s">
        <v>594</v>
      </c>
      <c r="B171" s="108" t="s">
        <v>595</v>
      </c>
      <c r="C171" s="107" t="s">
        <v>148</v>
      </c>
      <c r="D171" s="107" t="s">
        <v>596</v>
      </c>
      <c r="E171" s="109" t="s">
        <v>136</v>
      </c>
      <c r="F171" s="108" t="s">
        <v>585</v>
      </c>
      <c r="G171" s="110">
        <v>43.3</v>
      </c>
      <c r="H171" s="110">
        <v>20.079999999999998</v>
      </c>
      <c r="I171" s="110">
        <v>1.87</v>
      </c>
      <c r="J171" s="110">
        <v>21.35</v>
      </c>
      <c r="K171" s="110">
        <v>43.3</v>
      </c>
      <c r="L171" s="110">
        <f>TRUNC(F171 * H171, 2)</f>
        <v>766.05</v>
      </c>
      <c r="M171" s="110">
        <f>TRUNC(F171 * I171, 2)</f>
        <v>71.34</v>
      </c>
      <c r="N171" s="110">
        <f>TRUNC(F171 * J171, 2)</f>
        <v>814.5</v>
      </c>
      <c r="O171" s="110">
        <v>1651.89</v>
      </c>
      <c r="P171" s="111">
        <f t="shared" si="20"/>
        <v>6.7151894447753933E-4</v>
      </c>
    </row>
    <row r="172" spans="1:16" ht="24" customHeight="1" x14ac:dyDescent="0.2">
      <c r="A172" s="103" t="s">
        <v>597</v>
      </c>
      <c r="B172" s="103"/>
      <c r="C172" s="103"/>
      <c r="D172" s="103" t="s">
        <v>598</v>
      </c>
      <c r="E172" s="103"/>
      <c r="F172" s="104"/>
      <c r="G172" s="103"/>
      <c r="H172" s="103"/>
      <c r="I172" s="103"/>
      <c r="J172" s="103"/>
      <c r="K172" s="103"/>
      <c r="L172" s="103"/>
      <c r="M172" s="103"/>
      <c r="N172" s="103"/>
      <c r="O172" s="105">
        <v>79082.850000000006</v>
      </c>
      <c r="P172" s="106">
        <f t="shared" si="20"/>
        <v>3.2148406950992844E-2</v>
      </c>
    </row>
    <row r="173" spans="1:16" ht="26.1" customHeight="1" x14ac:dyDescent="0.2">
      <c r="A173" s="107" t="s">
        <v>599</v>
      </c>
      <c r="B173" s="108" t="s">
        <v>600</v>
      </c>
      <c r="C173" s="107" t="s">
        <v>148</v>
      </c>
      <c r="D173" s="107" t="s">
        <v>601</v>
      </c>
      <c r="E173" s="109" t="s">
        <v>136</v>
      </c>
      <c r="F173" s="108" t="s">
        <v>602</v>
      </c>
      <c r="G173" s="110">
        <v>113.31</v>
      </c>
      <c r="H173" s="110">
        <v>29.33</v>
      </c>
      <c r="I173" s="110">
        <v>2.25</v>
      </c>
      <c r="J173" s="110">
        <v>81.73</v>
      </c>
      <c r="K173" s="110">
        <v>113.31</v>
      </c>
      <c r="L173" s="110">
        <f t="shared" ref="L173:L178" si="27">TRUNC(F173 * H173, 2)</f>
        <v>6108.26</v>
      </c>
      <c r="M173" s="110">
        <f t="shared" ref="M173:M178" si="28">TRUNC(F173 * I173, 2)</f>
        <v>468.58</v>
      </c>
      <c r="N173" s="110">
        <f t="shared" ref="N173:N178" si="29">TRUNC(F173 * J173, 2)</f>
        <v>17021.080000000002</v>
      </c>
      <c r="O173" s="110">
        <v>23597.94</v>
      </c>
      <c r="P173" s="111">
        <f t="shared" si="20"/>
        <v>9.5929291663756685E-3</v>
      </c>
    </row>
    <row r="174" spans="1:16" ht="39" customHeight="1" x14ac:dyDescent="0.2">
      <c r="A174" s="107" t="s">
        <v>603</v>
      </c>
      <c r="B174" s="108" t="s">
        <v>604</v>
      </c>
      <c r="C174" s="107" t="s">
        <v>148</v>
      </c>
      <c r="D174" s="107" t="s">
        <v>605</v>
      </c>
      <c r="E174" s="109" t="s">
        <v>552</v>
      </c>
      <c r="F174" s="108" t="s">
        <v>606</v>
      </c>
      <c r="G174" s="110">
        <v>10.79</v>
      </c>
      <c r="H174" s="110">
        <v>1.23</v>
      </c>
      <c r="I174" s="110">
        <v>0.11</v>
      </c>
      <c r="J174" s="110">
        <v>9.4499999999999993</v>
      </c>
      <c r="K174" s="110">
        <v>10.79</v>
      </c>
      <c r="L174" s="110">
        <f t="shared" si="27"/>
        <v>3370.2</v>
      </c>
      <c r="M174" s="110">
        <f t="shared" si="28"/>
        <v>301.39999999999998</v>
      </c>
      <c r="N174" s="110">
        <f t="shared" si="29"/>
        <v>25893</v>
      </c>
      <c r="O174" s="110">
        <v>29564.6</v>
      </c>
      <c r="P174" s="111">
        <f t="shared" si="20"/>
        <v>1.2018469138926114E-2</v>
      </c>
    </row>
    <row r="175" spans="1:16" ht="39" customHeight="1" x14ac:dyDescent="0.2">
      <c r="A175" s="107" t="s">
        <v>607</v>
      </c>
      <c r="B175" s="108" t="s">
        <v>608</v>
      </c>
      <c r="C175" s="107" t="s">
        <v>148</v>
      </c>
      <c r="D175" s="107" t="s">
        <v>609</v>
      </c>
      <c r="E175" s="109" t="s">
        <v>287</v>
      </c>
      <c r="F175" s="108" t="s">
        <v>610</v>
      </c>
      <c r="G175" s="110">
        <v>732.64</v>
      </c>
      <c r="H175" s="110">
        <v>43.41</v>
      </c>
      <c r="I175" s="110">
        <v>4.71</v>
      </c>
      <c r="J175" s="110">
        <v>684.52</v>
      </c>
      <c r="K175" s="110">
        <v>732.64</v>
      </c>
      <c r="L175" s="110">
        <f t="shared" si="27"/>
        <v>1355.69</v>
      </c>
      <c r="M175" s="110">
        <f t="shared" si="28"/>
        <v>147.09</v>
      </c>
      <c r="N175" s="110">
        <f t="shared" si="29"/>
        <v>21377.55</v>
      </c>
      <c r="O175" s="110">
        <v>22880.34</v>
      </c>
      <c r="P175" s="111">
        <f t="shared" si="20"/>
        <v>9.301213619603739E-3</v>
      </c>
    </row>
    <row r="176" spans="1:16" ht="24" customHeight="1" x14ac:dyDescent="0.2">
      <c r="A176" s="107" t="s">
        <v>611</v>
      </c>
      <c r="B176" s="108" t="s">
        <v>612</v>
      </c>
      <c r="C176" s="107" t="s">
        <v>101</v>
      </c>
      <c r="D176" s="107" t="s">
        <v>613</v>
      </c>
      <c r="E176" s="109" t="s">
        <v>103</v>
      </c>
      <c r="F176" s="108" t="s">
        <v>614</v>
      </c>
      <c r="G176" s="110">
        <v>670.52</v>
      </c>
      <c r="H176" s="110">
        <v>177.78</v>
      </c>
      <c r="I176" s="110">
        <v>158.84</v>
      </c>
      <c r="J176" s="110">
        <v>333.9</v>
      </c>
      <c r="K176" s="110">
        <v>670.52</v>
      </c>
      <c r="L176" s="110">
        <f t="shared" si="27"/>
        <v>577.78</v>
      </c>
      <c r="M176" s="110">
        <f t="shared" si="28"/>
        <v>516.23</v>
      </c>
      <c r="N176" s="110">
        <f t="shared" si="29"/>
        <v>1085.17</v>
      </c>
      <c r="O176" s="110">
        <v>2179.19</v>
      </c>
      <c r="P176" s="111">
        <f t="shared" si="20"/>
        <v>8.8587458524236416E-4</v>
      </c>
    </row>
    <row r="177" spans="1:16" ht="39" customHeight="1" x14ac:dyDescent="0.2">
      <c r="A177" s="107" t="s">
        <v>615</v>
      </c>
      <c r="B177" s="108" t="s">
        <v>616</v>
      </c>
      <c r="C177" s="107" t="s">
        <v>148</v>
      </c>
      <c r="D177" s="107" t="s">
        <v>617</v>
      </c>
      <c r="E177" s="109" t="s">
        <v>103</v>
      </c>
      <c r="F177" s="108" t="s">
        <v>618</v>
      </c>
      <c r="G177" s="110">
        <v>891.82</v>
      </c>
      <c r="H177" s="110">
        <v>357.46</v>
      </c>
      <c r="I177" s="110">
        <v>36.25</v>
      </c>
      <c r="J177" s="110">
        <v>498.11</v>
      </c>
      <c r="K177" s="110">
        <v>891.82</v>
      </c>
      <c r="L177" s="110">
        <f t="shared" si="27"/>
        <v>142.97999999999999</v>
      </c>
      <c r="M177" s="110">
        <f t="shared" si="28"/>
        <v>14.5</v>
      </c>
      <c r="N177" s="110">
        <f t="shared" si="29"/>
        <v>199.24</v>
      </c>
      <c r="O177" s="110">
        <v>356.72</v>
      </c>
      <c r="P177" s="111">
        <f t="shared" si="20"/>
        <v>1.4501222107648077E-4</v>
      </c>
    </row>
    <row r="178" spans="1:16" ht="26.1" customHeight="1" x14ac:dyDescent="0.2">
      <c r="A178" s="107" t="s">
        <v>619</v>
      </c>
      <c r="B178" s="108" t="s">
        <v>620</v>
      </c>
      <c r="C178" s="107" t="s">
        <v>148</v>
      </c>
      <c r="D178" s="107" t="s">
        <v>621</v>
      </c>
      <c r="E178" s="109" t="s">
        <v>108</v>
      </c>
      <c r="F178" s="108" t="s">
        <v>109</v>
      </c>
      <c r="G178" s="110">
        <v>504.06</v>
      </c>
      <c r="H178" s="110">
        <v>39.43</v>
      </c>
      <c r="I178" s="110">
        <v>4.18</v>
      </c>
      <c r="J178" s="110">
        <v>460.45</v>
      </c>
      <c r="K178" s="110">
        <v>504.06</v>
      </c>
      <c r="L178" s="110">
        <f t="shared" si="27"/>
        <v>39.43</v>
      </c>
      <c r="M178" s="110">
        <f t="shared" si="28"/>
        <v>4.18</v>
      </c>
      <c r="N178" s="110">
        <f t="shared" si="29"/>
        <v>460.45</v>
      </c>
      <c r="O178" s="110">
        <v>504.06</v>
      </c>
      <c r="P178" s="111">
        <f t="shared" si="20"/>
        <v>2.0490821976847638E-4</v>
      </c>
    </row>
    <row r="179" spans="1:16" ht="24" customHeight="1" x14ac:dyDescent="0.2">
      <c r="A179" s="103" t="s">
        <v>622</v>
      </c>
      <c r="B179" s="103"/>
      <c r="C179" s="103"/>
      <c r="D179" s="103" t="s">
        <v>623</v>
      </c>
      <c r="E179" s="103"/>
      <c r="F179" s="104"/>
      <c r="G179" s="103"/>
      <c r="H179" s="103"/>
      <c r="I179" s="103"/>
      <c r="J179" s="103"/>
      <c r="K179" s="103"/>
      <c r="L179" s="103"/>
      <c r="M179" s="103"/>
      <c r="N179" s="103"/>
      <c r="O179" s="105">
        <v>20835.21</v>
      </c>
      <c r="P179" s="106">
        <f t="shared" si="20"/>
        <v>8.4698365067697439E-3</v>
      </c>
    </row>
    <row r="180" spans="1:16" ht="51.95" customHeight="1" x14ac:dyDescent="0.2">
      <c r="A180" s="107" t="s">
        <v>624</v>
      </c>
      <c r="B180" s="108" t="s">
        <v>625</v>
      </c>
      <c r="C180" s="107" t="s">
        <v>148</v>
      </c>
      <c r="D180" s="107" t="s">
        <v>626</v>
      </c>
      <c r="E180" s="109" t="s">
        <v>136</v>
      </c>
      <c r="F180" s="108" t="s">
        <v>627</v>
      </c>
      <c r="G180" s="110">
        <v>136.31</v>
      </c>
      <c r="H180" s="110">
        <v>28.12</v>
      </c>
      <c r="I180" s="110">
        <v>2.37</v>
      </c>
      <c r="J180" s="110">
        <v>105.82</v>
      </c>
      <c r="K180" s="110">
        <v>136.31</v>
      </c>
      <c r="L180" s="110">
        <f>TRUNC(F180 * H180, 2)</f>
        <v>1519.32</v>
      </c>
      <c r="M180" s="110">
        <f>TRUNC(F180 * I180, 2)</f>
        <v>128.05000000000001</v>
      </c>
      <c r="N180" s="110">
        <f>TRUNC(F180 * J180, 2)</f>
        <v>5717.45</v>
      </c>
      <c r="O180" s="110">
        <v>7364.82</v>
      </c>
      <c r="P180" s="111">
        <f t="shared" si="20"/>
        <v>2.9939137307369561E-3</v>
      </c>
    </row>
    <row r="181" spans="1:16" ht="39" customHeight="1" x14ac:dyDescent="0.2">
      <c r="A181" s="107" t="s">
        <v>628</v>
      </c>
      <c r="B181" s="108" t="s">
        <v>573</v>
      </c>
      <c r="C181" s="107" t="s">
        <v>148</v>
      </c>
      <c r="D181" s="107" t="s">
        <v>574</v>
      </c>
      <c r="E181" s="109" t="s">
        <v>552</v>
      </c>
      <c r="F181" s="108" t="s">
        <v>629</v>
      </c>
      <c r="G181" s="110">
        <v>11.42</v>
      </c>
      <c r="H181" s="110">
        <v>1.33</v>
      </c>
      <c r="I181" s="110">
        <v>0.12</v>
      </c>
      <c r="J181" s="110">
        <v>9.9700000000000006</v>
      </c>
      <c r="K181" s="110">
        <v>11.42</v>
      </c>
      <c r="L181" s="110">
        <f>TRUNC(F181 * H181, 2)</f>
        <v>786.29</v>
      </c>
      <c r="M181" s="110">
        <f>TRUNC(F181 * I181, 2)</f>
        <v>70.94</v>
      </c>
      <c r="N181" s="110">
        <f>TRUNC(F181 * J181, 2)</f>
        <v>5894.26</v>
      </c>
      <c r="O181" s="110">
        <v>6751.5</v>
      </c>
      <c r="P181" s="111">
        <f t="shared" si="20"/>
        <v>2.7445896237885733E-3</v>
      </c>
    </row>
    <row r="182" spans="1:16" ht="39" customHeight="1" x14ac:dyDescent="0.2">
      <c r="A182" s="107" t="s">
        <v>630</v>
      </c>
      <c r="B182" s="108" t="s">
        <v>577</v>
      </c>
      <c r="C182" s="107" t="s">
        <v>148</v>
      </c>
      <c r="D182" s="107" t="s">
        <v>578</v>
      </c>
      <c r="E182" s="109" t="s">
        <v>287</v>
      </c>
      <c r="F182" s="108" t="s">
        <v>631</v>
      </c>
      <c r="G182" s="110">
        <v>716.3</v>
      </c>
      <c r="H182" s="110">
        <v>30.94</v>
      </c>
      <c r="I182" s="110">
        <v>3.39</v>
      </c>
      <c r="J182" s="110">
        <v>681.97</v>
      </c>
      <c r="K182" s="110">
        <v>716.3</v>
      </c>
      <c r="L182" s="110">
        <f>TRUNC(F182 * H182, 2)</f>
        <v>290.20999999999998</v>
      </c>
      <c r="M182" s="110">
        <f>TRUNC(F182 * I182, 2)</f>
        <v>31.79</v>
      </c>
      <c r="N182" s="110">
        <f>TRUNC(F182 * J182, 2)</f>
        <v>6396.87</v>
      </c>
      <c r="O182" s="110">
        <v>6718.89</v>
      </c>
      <c r="P182" s="111">
        <f t="shared" si="20"/>
        <v>2.7313331522442136E-3</v>
      </c>
    </row>
    <row r="183" spans="1:16" ht="26.1" customHeight="1" x14ac:dyDescent="0.2">
      <c r="A183" s="103" t="s">
        <v>632</v>
      </c>
      <c r="B183" s="103"/>
      <c r="C183" s="103"/>
      <c r="D183" s="103" t="s">
        <v>633</v>
      </c>
      <c r="E183" s="103"/>
      <c r="F183" s="104"/>
      <c r="G183" s="103"/>
      <c r="H183" s="103"/>
      <c r="I183" s="103"/>
      <c r="J183" s="103"/>
      <c r="K183" s="103"/>
      <c r="L183" s="103"/>
      <c r="M183" s="103"/>
      <c r="N183" s="103"/>
      <c r="O183" s="105">
        <v>29304.52</v>
      </c>
      <c r="P183" s="106">
        <f t="shared" si="20"/>
        <v>1.1912742578997959E-2</v>
      </c>
    </row>
    <row r="184" spans="1:16" ht="26.1" customHeight="1" x14ac:dyDescent="0.2">
      <c r="A184" s="107" t="s">
        <v>634</v>
      </c>
      <c r="B184" s="108" t="s">
        <v>635</v>
      </c>
      <c r="C184" s="107" t="s">
        <v>148</v>
      </c>
      <c r="D184" s="107" t="s">
        <v>636</v>
      </c>
      <c r="E184" s="109" t="s">
        <v>136</v>
      </c>
      <c r="F184" s="108" t="s">
        <v>637</v>
      </c>
      <c r="G184" s="110">
        <v>42.2</v>
      </c>
      <c r="H184" s="110">
        <v>14.51</v>
      </c>
      <c r="I184" s="110">
        <v>1.37</v>
      </c>
      <c r="J184" s="110">
        <v>26.32</v>
      </c>
      <c r="K184" s="110">
        <v>42.2</v>
      </c>
      <c r="L184" s="110">
        <f>TRUNC(F184 * H184, 2)</f>
        <v>10076.030000000001</v>
      </c>
      <c r="M184" s="110">
        <f>TRUNC(F184 * I184, 2)</f>
        <v>951.35</v>
      </c>
      <c r="N184" s="110">
        <f>TRUNC(F184 * J184, 2)</f>
        <v>18277.13</v>
      </c>
      <c r="O184" s="110">
        <v>29304.52</v>
      </c>
      <c r="P184" s="111">
        <f t="shared" si="20"/>
        <v>1.1912742578997959E-2</v>
      </c>
    </row>
    <row r="185" spans="1:16" ht="26.1" customHeight="1" x14ac:dyDescent="0.2">
      <c r="A185" s="103" t="s">
        <v>638</v>
      </c>
      <c r="B185" s="103"/>
      <c r="C185" s="103"/>
      <c r="D185" s="103" t="s">
        <v>639</v>
      </c>
      <c r="E185" s="103"/>
      <c r="F185" s="104"/>
      <c r="G185" s="103"/>
      <c r="H185" s="103"/>
      <c r="I185" s="103"/>
      <c r="J185" s="103"/>
      <c r="K185" s="103"/>
      <c r="L185" s="103"/>
      <c r="M185" s="103"/>
      <c r="N185" s="103"/>
      <c r="O185" s="105">
        <v>48620.78</v>
      </c>
      <c r="P185" s="106">
        <f t="shared" si="20"/>
        <v>1.9765102316301117E-2</v>
      </c>
    </row>
    <row r="186" spans="1:16" ht="51.95" customHeight="1" x14ac:dyDescent="0.2">
      <c r="A186" s="107" t="s">
        <v>640</v>
      </c>
      <c r="B186" s="108" t="s">
        <v>641</v>
      </c>
      <c r="C186" s="107" t="s">
        <v>148</v>
      </c>
      <c r="D186" s="107" t="s">
        <v>642</v>
      </c>
      <c r="E186" s="109" t="s">
        <v>136</v>
      </c>
      <c r="F186" s="108" t="s">
        <v>643</v>
      </c>
      <c r="G186" s="110">
        <v>124.79</v>
      </c>
      <c r="H186" s="110">
        <v>28.07</v>
      </c>
      <c r="I186" s="110">
        <v>2.93</v>
      </c>
      <c r="J186" s="110">
        <v>93.79</v>
      </c>
      <c r="K186" s="110">
        <v>124.79</v>
      </c>
      <c r="L186" s="110">
        <f>TRUNC(F186 * H186, 2)</f>
        <v>1949.74</v>
      </c>
      <c r="M186" s="110">
        <f>TRUNC(F186 * I186, 2)</f>
        <v>203.51</v>
      </c>
      <c r="N186" s="110">
        <f>TRUNC(F186 * J186, 2)</f>
        <v>6514.65</v>
      </c>
      <c r="O186" s="110">
        <v>8667.91</v>
      </c>
      <c r="P186" s="111">
        <f t="shared" si="20"/>
        <v>3.5236400571625882E-3</v>
      </c>
    </row>
    <row r="187" spans="1:16" ht="24" customHeight="1" x14ac:dyDescent="0.2">
      <c r="A187" s="107" t="s">
        <v>644</v>
      </c>
      <c r="B187" s="108" t="s">
        <v>645</v>
      </c>
      <c r="C187" s="107" t="s">
        <v>101</v>
      </c>
      <c r="D187" s="107" t="s">
        <v>646</v>
      </c>
      <c r="E187" s="109" t="s">
        <v>136</v>
      </c>
      <c r="F187" s="108" t="s">
        <v>643</v>
      </c>
      <c r="G187" s="110">
        <v>36.909999999999997</v>
      </c>
      <c r="H187" s="110">
        <v>10.72</v>
      </c>
      <c r="I187" s="110">
        <v>1.38</v>
      </c>
      <c r="J187" s="110">
        <v>24.81</v>
      </c>
      <c r="K187" s="110">
        <v>36.909999999999997</v>
      </c>
      <c r="L187" s="110">
        <f>TRUNC(F187 * H187, 2)</f>
        <v>744.61</v>
      </c>
      <c r="M187" s="110">
        <f>TRUNC(F187 * I187, 2)</f>
        <v>95.85</v>
      </c>
      <c r="N187" s="110">
        <f>TRUNC(F187 * J187, 2)</f>
        <v>1723.3</v>
      </c>
      <c r="O187" s="110">
        <v>2563.7600000000002</v>
      </c>
      <c r="P187" s="111">
        <f t="shared" si="20"/>
        <v>1.0422082639241937E-3</v>
      </c>
    </row>
    <row r="188" spans="1:16" ht="26.1" customHeight="1" x14ac:dyDescent="0.2">
      <c r="A188" s="107" t="s">
        <v>647</v>
      </c>
      <c r="B188" s="108" t="s">
        <v>648</v>
      </c>
      <c r="C188" s="107" t="s">
        <v>101</v>
      </c>
      <c r="D188" s="107" t="s">
        <v>649</v>
      </c>
      <c r="E188" s="109" t="s">
        <v>178</v>
      </c>
      <c r="F188" s="108" t="s">
        <v>650</v>
      </c>
      <c r="G188" s="110">
        <v>150.91</v>
      </c>
      <c r="H188" s="110">
        <v>15.95</v>
      </c>
      <c r="I188" s="110">
        <v>1.56</v>
      </c>
      <c r="J188" s="110">
        <v>133.4</v>
      </c>
      <c r="K188" s="110">
        <v>150.91</v>
      </c>
      <c r="L188" s="110">
        <f>TRUNC(F188 * H188, 2)</f>
        <v>123.77</v>
      </c>
      <c r="M188" s="110">
        <f>TRUNC(F188 * I188, 2)</f>
        <v>12.1</v>
      </c>
      <c r="N188" s="110">
        <f>TRUNC(F188 * J188, 2)</f>
        <v>1035.18</v>
      </c>
      <c r="O188" s="110">
        <v>1171.06</v>
      </c>
      <c r="P188" s="111">
        <f t="shared" si="20"/>
        <v>4.7605408055007725E-4</v>
      </c>
    </row>
    <row r="189" spans="1:16" ht="65.099999999999994" customHeight="1" x14ac:dyDescent="0.2">
      <c r="A189" s="107" t="s">
        <v>651</v>
      </c>
      <c r="B189" s="108" t="s">
        <v>652</v>
      </c>
      <c r="C189" s="107" t="s">
        <v>148</v>
      </c>
      <c r="D189" s="107" t="s">
        <v>653</v>
      </c>
      <c r="E189" s="109" t="s">
        <v>136</v>
      </c>
      <c r="F189" s="108" t="s">
        <v>654</v>
      </c>
      <c r="G189" s="110">
        <v>43.59</v>
      </c>
      <c r="H189" s="110">
        <v>19.940000000000001</v>
      </c>
      <c r="I189" s="110">
        <v>2.72</v>
      </c>
      <c r="J189" s="110">
        <v>20.93</v>
      </c>
      <c r="K189" s="110">
        <v>43.59</v>
      </c>
      <c r="L189" s="110">
        <f>TRUNC(F189 * H189, 2)</f>
        <v>16567.740000000002</v>
      </c>
      <c r="M189" s="110">
        <f>TRUNC(F189 * I189, 2)</f>
        <v>2259.9899999999998</v>
      </c>
      <c r="N189" s="110">
        <f>TRUNC(F189 * J189, 2)</f>
        <v>17390.310000000001</v>
      </c>
      <c r="O189" s="110">
        <v>36218.050000000003</v>
      </c>
      <c r="P189" s="111">
        <f t="shared" si="20"/>
        <v>1.472319991466426E-2</v>
      </c>
    </row>
    <row r="190" spans="1:16" ht="24" customHeight="1" x14ac:dyDescent="0.2">
      <c r="A190" s="103" t="s">
        <v>655</v>
      </c>
      <c r="B190" s="103"/>
      <c r="C190" s="103"/>
      <c r="D190" s="103" t="s">
        <v>656</v>
      </c>
      <c r="E190" s="103"/>
      <c r="F190" s="104"/>
      <c r="G190" s="103"/>
      <c r="H190" s="103"/>
      <c r="I190" s="103"/>
      <c r="J190" s="103"/>
      <c r="K190" s="103"/>
      <c r="L190" s="103"/>
      <c r="M190" s="103"/>
      <c r="N190" s="103"/>
      <c r="O190" s="105">
        <v>5559.52</v>
      </c>
      <c r="P190" s="106">
        <f t="shared" si="20"/>
        <v>2.2600312382796491E-3</v>
      </c>
    </row>
    <row r="191" spans="1:16" ht="65.099999999999994" customHeight="1" x14ac:dyDescent="0.2">
      <c r="A191" s="107" t="s">
        <v>657</v>
      </c>
      <c r="B191" s="108" t="s">
        <v>658</v>
      </c>
      <c r="C191" s="107" t="s">
        <v>148</v>
      </c>
      <c r="D191" s="107" t="s">
        <v>659</v>
      </c>
      <c r="E191" s="109" t="s">
        <v>103</v>
      </c>
      <c r="F191" s="108" t="s">
        <v>660</v>
      </c>
      <c r="G191" s="110">
        <v>56.11</v>
      </c>
      <c r="H191" s="110">
        <v>12.1</v>
      </c>
      <c r="I191" s="110">
        <v>1.28</v>
      </c>
      <c r="J191" s="110">
        <v>42.73</v>
      </c>
      <c r="K191" s="110">
        <v>56.11</v>
      </c>
      <c r="L191" s="110">
        <f>TRUNC(F191 * H191, 2)</f>
        <v>421.08</v>
      </c>
      <c r="M191" s="110">
        <f>TRUNC(F191 * I191, 2)</f>
        <v>44.54</v>
      </c>
      <c r="N191" s="110">
        <f>TRUNC(F191 * J191, 2)</f>
        <v>1487</v>
      </c>
      <c r="O191" s="110">
        <v>1952.62</v>
      </c>
      <c r="P191" s="111">
        <f t="shared" si="20"/>
        <v>7.9377036083863497E-4</v>
      </c>
    </row>
    <row r="192" spans="1:16" ht="26.1" customHeight="1" x14ac:dyDescent="0.2">
      <c r="A192" s="107" t="s">
        <v>661</v>
      </c>
      <c r="B192" s="108" t="s">
        <v>662</v>
      </c>
      <c r="C192" s="107" t="s">
        <v>101</v>
      </c>
      <c r="D192" s="107" t="s">
        <v>663</v>
      </c>
      <c r="E192" s="109" t="s">
        <v>103</v>
      </c>
      <c r="F192" s="108" t="s">
        <v>664</v>
      </c>
      <c r="G192" s="110">
        <v>43.72</v>
      </c>
      <c r="H192" s="110">
        <v>11.4</v>
      </c>
      <c r="I192" s="110">
        <v>1.49</v>
      </c>
      <c r="J192" s="110">
        <v>30.83</v>
      </c>
      <c r="K192" s="110">
        <v>43.72</v>
      </c>
      <c r="L192" s="110">
        <f>TRUNC(F192 * H192, 2)</f>
        <v>940.5</v>
      </c>
      <c r="M192" s="110">
        <f>TRUNC(F192 * I192, 2)</f>
        <v>122.92</v>
      </c>
      <c r="N192" s="110">
        <f>TRUNC(F192 * J192, 2)</f>
        <v>2543.4699999999998</v>
      </c>
      <c r="O192" s="110">
        <v>3606.9</v>
      </c>
      <c r="P192" s="111">
        <f t="shared" si="20"/>
        <v>1.466260877441014E-3</v>
      </c>
    </row>
    <row r="193" spans="1:16" ht="24" customHeight="1" x14ac:dyDescent="0.2">
      <c r="A193" s="103" t="s">
        <v>665</v>
      </c>
      <c r="B193" s="103"/>
      <c r="C193" s="103"/>
      <c r="D193" s="103" t="s">
        <v>666</v>
      </c>
      <c r="E193" s="103"/>
      <c r="F193" s="104"/>
      <c r="G193" s="103"/>
      <c r="H193" s="103"/>
      <c r="I193" s="103"/>
      <c r="J193" s="103"/>
      <c r="K193" s="103"/>
      <c r="L193" s="103"/>
      <c r="M193" s="103"/>
      <c r="N193" s="103"/>
      <c r="O193" s="105">
        <v>52123.48</v>
      </c>
      <c r="P193" s="106">
        <f t="shared" si="20"/>
        <v>2.1189004275161259E-2</v>
      </c>
    </row>
    <row r="194" spans="1:16" ht="26.1" customHeight="1" x14ac:dyDescent="0.2">
      <c r="A194" s="107" t="s">
        <v>667</v>
      </c>
      <c r="B194" s="108" t="s">
        <v>668</v>
      </c>
      <c r="C194" s="107" t="s">
        <v>101</v>
      </c>
      <c r="D194" s="107" t="s">
        <v>669</v>
      </c>
      <c r="E194" s="109" t="s">
        <v>287</v>
      </c>
      <c r="F194" s="108" t="s">
        <v>670</v>
      </c>
      <c r="G194" s="110">
        <v>13.83</v>
      </c>
      <c r="H194" s="110">
        <v>10.01</v>
      </c>
      <c r="I194" s="110">
        <v>1.28</v>
      </c>
      <c r="J194" s="110">
        <v>2.54</v>
      </c>
      <c r="K194" s="110">
        <v>13.83</v>
      </c>
      <c r="L194" s="110">
        <f>TRUNC(F194 * H194, 2)</f>
        <v>1181.18</v>
      </c>
      <c r="M194" s="110">
        <f>TRUNC(F194 * I194, 2)</f>
        <v>151.04</v>
      </c>
      <c r="N194" s="110">
        <f>TRUNC(F194 * J194, 2)</f>
        <v>299.72000000000003</v>
      </c>
      <c r="O194" s="110">
        <v>1631.94</v>
      </c>
      <c r="P194" s="111">
        <f t="shared" si="20"/>
        <v>6.6340895958609568E-4</v>
      </c>
    </row>
    <row r="195" spans="1:16" ht="26.1" customHeight="1" x14ac:dyDescent="0.2">
      <c r="A195" s="107" t="s">
        <v>671</v>
      </c>
      <c r="B195" s="108" t="s">
        <v>672</v>
      </c>
      <c r="C195" s="107" t="s">
        <v>101</v>
      </c>
      <c r="D195" s="107" t="s">
        <v>673</v>
      </c>
      <c r="E195" s="109" t="s">
        <v>108</v>
      </c>
      <c r="F195" s="108" t="s">
        <v>460</v>
      </c>
      <c r="G195" s="110">
        <v>280</v>
      </c>
      <c r="H195" s="110">
        <v>0</v>
      </c>
      <c r="I195" s="110">
        <v>0</v>
      </c>
      <c r="J195" s="110">
        <v>280</v>
      </c>
      <c r="K195" s="110">
        <v>280</v>
      </c>
      <c r="L195" s="110">
        <f>TRUNC(F195 * H195, 2)</f>
        <v>0</v>
      </c>
      <c r="M195" s="110">
        <f>TRUNC(F195 * I195, 2)</f>
        <v>0</v>
      </c>
      <c r="N195" s="110">
        <f>TRUNC(F195 * J195, 2)</f>
        <v>6720</v>
      </c>
      <c r="O195" s="110">
        <v>6720</v>
      </c>
      <c r="P195" s="111">
        <f t="shared" si="20"/>
        <v>2.7317843844862941E-3</v>
      </c>
    </row>
    <row r="196" spans="1:16" ht="51.95" customHeight="1" x14ac:dyDescent="0.2">
      <c r="A196" s="107" t="s">
        <v>674</v>
      </c>
      <c r="B196" s="108" t="s">
        <v>675</v>
      </c>
      <c r="C196" s="107" t="s">
        <v>148</v>
      </c>
      <c r="D196" s="107" t="s">
        <v>676</v>
      </c>
      <c r="E196" s="109" t="s">
        <v>287</v>
      </c>
      <c r="F196" s="108" t="s">
        <v>677</v>
      </c>
      <c r="G196" s="110">
        <v>6.18</v>
      </c>
      <c r="H196" s="110">
        <v>1.01</v>
      </c>
      <c r="I196" s="110">
        <v>2.7</v>
      </c>
      <c r="J196" s="110">
        <v>2.4700000000000002</v>
      </c>
      <c r="K196" s="110">
        <v>6.18</v>
      </c>
      <c r="L196" s="110">
        <f>TRUNC(F196 * H196, 2)</f>
        <v>585.79999999999995</v>
      </c>
      <c r="M196" s="110">
        <f>TRUNC(F196 * I196, 2)</f>
        <v>1566</v>
      </c>
      <c r="N196" s="110">
        <f>TRUNC(F196 * J196, 2)</f>
        <v>1432.6</v>
      </c>
      <c r="O196" s="110">
        <v>3584.4</v>
      </c>
      <c r="P196" s="111">
        <f t="shared" si="20"/>
        <v>1.4571142779393857E-3</v>
      </c>
    </row>
    <row r="197" spans="1:16" ht="39" customHeight="1" x14ac:dyDescent="0.2">
      <c r="A197" s="107" t="s">
        <v>678</v>
      </c>
      <c r="B197" s="108" t="s">
        <v>679</v>
      </c>
      <c r="C197" s="107" t="s">
        <v>148</v>
      </c>
      <c r="D197" s="107" t="s">
        <v>680</v>
      </c>
      <c r="E197" s="109" t="s">
        <v>681</v>
      </c>
      <c r="F197" s="108" t="s">
        <v>682</v>
      </c>
      <c r="G197" s="110">
        <v>2.14</v>
      </c>
      <c r="H197" s="110">
        <v>0.28999999999999998</v>
      </c>
      <c r="I197" s="110">
        <v>0.76</v>
      </c>
      <c r="J197" s="110">
        <v>1.0900000000000001</v>
      </c>
      <c r="K197" s="110">
        <v>2.14</v>
      </c>
      <c r="L197" s="110">
        <f>TRUNC(F197 * H197, 2)</f>
        <v>5046</v>
      </c>
      <c r="M197" s="110">
        <f>TRUNC(F197 * I197, 2)</f>
        <v>13224</v>
      </c>
      <c r="N197" s="110">
        <f>TRUNC(F197 * J197, 2)</f>
        <v>18966</v>
      </c>
      <c r="O197" s="110">
        <v>37236</v>
      </c>
      <c r="P197" s="111">
        <f t="shared" si="20"/>
        <v>1.5137012401894589E-2</v>
      </c>
    </row>
    <row r="198" spans="1:16" ht="65.099999999999994" customHeight="1" x14ac:dyDescent="0.2">
      <c r="A198" s="107" t="s">
        <v>683</v>
      </c>
      <c r="B198" s="108" t="s">
        <v>684</v>
      </c>
      <c r="C198" s="107" t="s">
        <v>148</v>
      </c>
      <c r="D198" s="107" t="s">
        <v>685</v>
      </c>
      <c r="E198" s="109" t="s">
        <v>686</v>
      </c>
      <c r="F198" s="108" t="s">
        <v>364</v>
      </c>
      <c r="G198" s="110">
        <v>12.08</v>
      </c>
      <c r="H198" s="110">
        <v>8.74</v>
      </c>
      <c r="I198" s="110">
        <v>1.1200000000000001</v>
      </c>
      <c r="J198" s="110">
        <v>2.2200000000000002</v>
      </c>
      <c r="K198" s="110">
        <v>12.08</v>
      </c>
      <c r="L198" s="110">
        <f>TRUNC(F198 * H198, 2)</f>
        <v>2135.1799999999998</v>
      </c>
      <c r="M198" s="110">
        <f>TRUNC(F198 * I198, 2)</f>
        <v>273.61</v>
      </c>
      <c r="N198" s="110">
        <f>TRUNC(F198 * J198, 2)</f>
        <v>542.34</v>
      </c>
      <c r="O198" s="110">
        <v>2951.14</v>
      </c>
      <c r="P198" s="111">
        <f t="shared" ref="P198:P261" si="30">O198 / 2459930.6</f>
        <v>1.1996842512548931E-3</v>
      </c>
    </row>
    <row r="199" spans="1:16" ht="24" customHeight="1" x14ac:dyDescent="0.2">
      <c r="A199" s="103" t="s">
        <v>687</v>
      </c>
      <c r="B199" s="103"/>
      <c r="C199" s="103"/>
      <c r="D199" s="103" t="s">
        <v>688</v>
      </c>
      <c r="E199" s="103"/>
      <c r="F199" s="104"/>
      <c r="G199" s="103"/>
      <c r="H199" s="103"/>
      <c r="I199" s="103"/>
      <c r="J199" s="103"/>
      <c r="K199" s="103"/>
      <c r="L199" s="103"/>
      <c r="M199" s="103"/>
      <c r="N199" s="103"/>
      <c r="O199" s="105">
        <v>466985.65</v>
      </c>
      <c r="P199" s="106">
        <f t="shared" si="30"/>
        <v>0.18983692060255683</v>
      </c>
    </row>
    <row r="200" spans="1:16" ht="24" customHeight="1" x14ac:dyDescent="0.2">
      <c r="A200" s="103" t="s">
        <v>689</v>
      </c>
      <c r="B200" s="103"/>
      <c r="C200" s="103"/>
      <c r="D200" s="103" t="s">
        <v>279</v>
      </c>
      <c r="E200" s="103"/>
      <c r="F200" s="104"/>
      <c r="G200" s="103"/>
      <c r="H200" s="103"/>
      <c r="I200" s="103"/>
      <c r="J200" s="103"/>
      <c r="K200" s="103"/>
      <c r="L200" s="103"/>
      <c r="M200" s="103"/>
      <c r="N200" s="103"/>
      <c r="O200" s="105">
        <v>3365.19</v>
      </c>
      <c r="P200" s="106">
        <f t="shared" si="30"/>
        <v>1.3680020078615225E-3</v>
      </c>
    </row>
    <row r="201" spans="1:16" ht="26.1" customHeight="1" x14ac:dyDescent="0.2">
      <c r="A201" s="107" t="s">
        <v>690</v>
      </c>
      <c r="B201" s="108" t="s">
        <v>281</v>
      </c>
      <c r="C201" s="107" t="s">
        <v>148</v>
      </c>
      <c r="D201" s="107" t="s">
        <v>282</v>
      </c>
      <c r="E201" s="109" t="s">
        <v>136</v>
      </c>
      <c r="F201" s="108" t="s">
        <v>691</v>
      </c>
      <c r="G201" s="110">
        <v>0.74</v>
      </c>
      <c r="H201" s="110">
        <v>0.53</v>
      </c>
      <c r="I201" s="110">
        <v>0.06</v>
      </c>
      <c r="J201" s="110">
        <v>0.15</v>
      </c>
      <c r="K201" s="110">
        <v>0.74</v>
      </c>
      <c r="L201" s="110">
        <f t="shared" ref="L201:L209" si="31">TRUNC(F201 * H201, 2)</f>
        <v>293.62</v>
      </c>
      <c r="M201" s="110">
        <f t="shared" ref="M201:M209" si="32">TRUNC(F201 * I201, 2)</f>
        <v>33.24</v>
      </c>
      <c r="N201" s="110">
        <f t="shared" ref="N201:N209" si="33">TRUNC(F201 * J201, 2)</f>
        <v>83.1</v>
      </c>
      <c r="O201" s="110">
        <v>409.96</v>
      </c>
      <c r="P201" s="111">
        <f t="shared" si="30"/>
        <v>1.6665510807500016E-4</v>
      </c>
    </row>
    <row r="202" spans="1:16" ht="26.1" customHeight="1" x14ac:dyDescent="0.2">
      <c r="A202" s="107" t="s">
        <v>692</v>
      </c>
      <c r="B202" s="108" t="s">
        <v>285</v>
      </c>
      <c r="C202" s="107" t="s">
        <v>101</v>
      </c>
      <c r="D202" s="107" t="s">
        <v>286</v>
      </c>
      <c r="E202" s="109" t="s">
        <v>287</v>
      </c>
      <c r="F202" s="108" t="s">
        <v>247</v>
      </c>
      <c r="G202" s="110">
        <v>103.88</v>
      </c>
      <c r="H202" s="110">
        <v>73.69</v>
      </c>
      <c r="I202" s="110">
        <v>13.12</v>
      </c>
      <c r="J202" s="110">
        <v>17.07</v>
      </c>
      <c r="K202" s="110">
        <v>103.88</v>
      </c>
      <c r="L202" s="110">
        <f t="shared" si="31"/>
        <v>884.28</v>
      </c>
      <c r="M202" s="110">
        <f t="shared" si="32"/>
        <v>157.44</v>
      </c>
      <c r="N202" s="110">
        <f t="shared" si="33"/>
        <v>204.84</v>
      </c>
      <c r="O202" s="110">
        <v>1246.56</v>
      </c>
      <c r="P202" s="111">
        <f t="shared" si="30"/>
        <v>5.067460033222075E-4</v>
      </c>
    </row>
    <row r="203" spans="1:16" ht="39" customHeight="1" x14ac:dyDescent="0.2">
      <c r="A203" s="107" t="s">
        <v>693</v>
      </c>
      <c r="B203" s="108" t="s">
        <v>290</v>
      </c>
      <c r="C203" s="107" t="s">
        <v>148</v>
      </c>
      <c r="D203" s="107" t="s">
        <v>291</v>
      </c>
      <c r="E203" s="109" t="s">
        <v>287</v>
      </c>
      <c r="F203" s="108" t="s">
        <v>694</v>
      </c>
      <c r="G203" s="110">
        <v>60.41</v>
      </c>
      <c r="H203" s="110">
        <v>9.8000000000000007</v>
      </c>
      <c r="I203" s="110">
        <v>40.74</v>
      </c>
      <c r="J203" s="110">
        <v>9.8699999999999992</v>
      </c>
      <c r="K203" s="110">
        <v>60.41</v>
      </c>
      <c r="L203" s="110">
        <f t="shared" si="31"/>
        <v>85.55</v>
      </c>
      <c r="M203" s="110">
        <f t="shared" si="32"/>
        <v>355.66</v>
      </c>
      <c r="N203" s="110">
        <f t="shared" si="33"/>
        <v>86.16</v>
      </c>
      <c r="O203" s="110">
        <v>527.37</v>
      </c>
      <c r="P203" s="111">
        <f t="shared" si="30"/>
        <v>2.1438409685216322E-4</v>
      </c>
    </row>
    <row r="204" spans="1:16" ht="26.1" customHeight="1" x14ac:dyDescent="0.2">
      <c r="A204" s="107" t="s">
        <v>695</v>
      </c>
      <c r="B204" s="108" t="s">
        <v>294</v>
      </c>
      <c r="C204" s="107" t="s">
        <v>148</v>
      </c>
      <c r="D204" s="107" t="s">
        <v>295</v>
      </c>
      <c r="E204" s="109" t="s">
        <v>108</v>
      </c>
      <c r="F204" s="108" t="s">
        <v>219</v>
      </c>
      <c r="G204" s="110">
        <v>51.63</v>
      </c>
      <c r="H204" s="110">
        <v>41.78</v>
      </c>
      <c r="I204" s="110">
        <v>2.63</v>
      </c>
      <c r="J204" s="110">
        <v>7.22</v>
      </c>
      <c r="K204" s="110">
        <v>51.63</v>
      </c>
      <c r="L204" s="110">
        <f t="shared" si="31"/>
        <v>208.9</v>
      </c>
      <c r="M204" s="110">
        <f t="shared" si="32"/>
        <v>13.15</v>
      </c>
      <c r="N204" s="110">
        <f t="shared" si="33"/>
        <v>36.1</v>
      </c>
      <c r="O204" s="110">
        <v>258.14999999999998</v>
      </c>
      <c r="P204" s="111">
        <f t="shared" si="30"/>
        <v>1.0494198494868106E-4</v>
      </c>
    </row>
    <row r="205" spans="1:16" ht="26.1" customHeight="1" x14ac:dyDescent="0.2">
      <c r="A205" s="107" t="s">
        <v>696</v>
      </c>
      <c r="B205" s="108" t="s">
        <v>297</v>
      </c>
      <c r="C205" s="107" t="s">
        <v>148</v>
      </c>
      <c r="D205" s="107" t="s">
        <v>298</v>
      </c>
      <c r="E205" s="109" t="s">
        <v>136</v>
      </c>
      <c r="F205" s="108" t="s">
        <v>697</v>
      </c>
      <c r="G205" s="110">
        <v>3.15</v>
      </c>
      <c r="H205" s="110">
        <v>2.35</v>
      </c>
      <c r="I205" s="110">
        <v>0.27</v>
      </c>
      <c r="J205" s="110">
        <v>0.53</v>
      </c>
      <c r="K205" s="110">
        <v>3.15</v>
      </c>
      <c r="L205" s="110">
        <f t="shared" si="31"/>
        <v>202.1</v>
      </c>
      <c r="M205" s="110">
        <f t="shared" si="32"/>
        <v>23.22</v>
      </c>
      <c r="N205" s="110">
        <f t="shared" si="33"/>
        <v>45.58</v>
      </c>
      <c r="O205" s="110">
        <v>270.89999999999998</v>
      </c>
      <c r="P205" s="111">
        <f t="shared" si="30"/>
        <v>1.1012505799960372E-4</v>
      </c>
    </row>
    <row r="206" spans="1:16" ht="39" customHeight="1" x14ac:dyDescent="0.2">
      <c r="A206" s="107" t="s">
        <v>698</v>
      </c>
      <c r="B206" s="108" t="s">
        <v>301</v>
      </c>
      <c r="C206" s="107" t="s">
        <v>101</v>
      </c>
      <c r="D206" s="107" t="s">
        <v>302</v>
      </c>
      <c r="E206" s="109" t="s">
        <v>136</v>
      </c>
      <c r="F206" s="108" t="s">
        <v>258</v>
      </c>
      <c r="G206" s="110">
        <v>27.56</v>
      </c>
      <c r="H206" s="110">
        <v>20.13</v>
      </c>
      <c r="I206" s="110">
        <v>2.65</v>
      </c>
      <c r="J206" s="110">
        <v>4.78</v>
      </c>
      <c r="K206" s="110">
        <v>27.56</v>
      </c>
      <c r="L206" s="110">
        <f t="shared" si="31"/>
        <v>161.04</v>
      </c>
      <c r="M206" s="110">
        <f t="shared" si="32"/>
        <v>21.2</v>
      </c>
      <c r="N206" s="110">
        <f t="shared" si="33"/>
        <v>38.24</v>
      </c>
      <c r="O206" s="110">
        <v>220.48</v>
      </c>
      <c r="P206" s="111">
        <f t="shared" si="30"/>
        <v>8.9628544805288397E-5</v>
      </c>
    </row>
    <row r="207" spans="1:16" ht="26.1" customHeight="1" x14ac:dyDescent="0.2">
      <c r="A207" s="107" t="s">
        <v>699</v>
      </c>
      <c r="B207" s="108" t="s">
        <v>304</v>
      </c>
      <c r="C207" s="107" t="s">
        <v>101</v>
      </c>
      <c r="D207" s="107" t="s">
        <v>305</v>
      </c>
      <c r="E207" s="109" t="s">
        <v>136</v>
      </c>
      <c r="F207" s="108" t="s">
        <v>306</v>
      </c>
      <c r="G207" s="110">
        <v>59.28</v>
      </c>
      <c r="H207" s="110">
        <v>42.9</v>
      </c>
      <c r="I207" s="110">
        <v>5.52</v>
      </c>
      <c r="J207" s="110">
        <v>10.86</v>
      </c>
      <c r="K207" s="110">
        <v>59.28</v>
      </c>
      <c r="L207" s="110">
        <f t="shared" si="31"/>
        <v>128.69999999999999</v>
      </c>
      <c r="M207" s="110">
        <f t="shared" si="32"/>
        <v>16.559999999999999</v>
      </c>
      <c r="N207" s="110">
        <f t="shared" si="33"/>
        <v>32.58</v>
      </c>
      <c r="O207" s="110">
        <v>177.84</v>
      </c>
      <c r="P207" s="111">
        <f t="shared" si="30"/>
        <v>7.2294722460869418E-5</v>
      </c>
    </row>
    <row r="208" spans="1:16" ht="24" customHeight="1" x14ac:dyDescent="0.2">
      <c r="A208" s="107" t="s">
        <v>700</v>
      </c>
      <c r="B208" s="108" t="s">
        <v>308</v>
      </c>
      <c r="C208" s="107" t="s">
        <v>101</v>
      </c>
      <c r="D208" s="107" t="s">
        <v>309</v>
      </c>
      <c r="E208" s="109" t="s">
        <v>103</v>
      </c>
      <c r="F208" s="108" t="s">
        <v>161</v>
      </c>
      <c r="G208" s="110">
        <v>13.99</v>
      </c>
      <c r="H208" s="110">
        <v>13.99</v>
      </c>
      <c r="I208" s="110">
        <v>0</v>
      </c>
      <c r="J208" s="110">
        <v>0</v>
      </c>
      <c r="K208" s="110">
        <v>13.99</v>
      </c>
      <c r="L208" s="110">
        <f t="shared" si="31"/>
        <v>55.96</v>
      </c>
      <c r="M208" s="110">
        <f t="shared" si="32"/>
        <v>0</v>
      </c>
      <c r="N208" s="110">
        <f t="shared" si="33"/>
        <v>0</v>
      </c>
      <c r="O208" s="110">
        <v>55.96</v>
      </c>
      <c r="P208" s="111">
        <f t="shared" si="30"/>
        <v>2.2748609249382887E-5</v>
      </c>
    </row>
    <row r="209" spans="1:16" ht="26.1" customHeight="1" x14ac:dyDescent="0.2">
      <c r="A209" s="107" t="s">
        <v>701</v>
      </c>
      <c r="B209" s="108" t="s">
        <v>312</v>
      </c>
      <c r="C209" s="107" t="s">
        <v>101</v>
      </c>
      <c r="D209" s="107" t="s">
        <v>313</v>
      </c>
      <c r="E209" s="109" t="s">
        <v>287</v>
      </c>
      <c r="F209" s="108" t="s">
        <v>702</v>
      </c>
      <c r="G209" s="110">
        <v>23.71</v>
      </c>
      <c r="H209" s="110">
        <v>17.16</v>
      </c>
      <c r="I209" s="110">
        <v>2.2000000000000002</v>
      </c>
      <c r="J209" s="110">
        <v>4.3499999999999996</v>
      </c>
      <c r="K209" s="110">
        <v>23.71</v>
      </c>
      <c r="L209" s="110">
        <f t="shared" si="31"/>
        <v>143.28</v>
      </c>
      <c r="M209" s="110">
        <f t="shared" si="32"/>
        <v>18.37</v>
      </c>
      <c r="N209" s="110">
        <f t="shared" si="33"/>
        <v>36.32</v>
      </c>
      <c r="O209" s="110">
        <v>197.97</v>
      </c>
      <c r="P209" s="111">
        <f t="shared" si="30"/>
        <v>8.0477880148326138E-5</v>
      </c>
    </row>
    <row r="210" spans="1:16" ht="24" customHeight="1" x14ac:dyDescent="0.2">
      <c r="A210" s="103" t="s">
        <v>703</v>
      </c>
      <c r="B210" s="103"/>
      <c r="C210" s="103"/>
      <c r="D210" s="103" t="s">
        <v>704</v>
      </c>
      <c r="E210" s="103"/>
      <c r="F210" s="104"/>
      <c r="G210" s="103"/>
      <c r="H210" s="103"/>
      <c r="I210" s="103"/>
      <c r="J210" s="103"/>
      <c r="K210" s="103"/>
      <c r="L210" s="103"/>
      <c r="M210" s="103"/>
      <c r="N210" s="103"/>
      <c r="O210" s="105">
        <v>316484.67</v>
      </c>
      <c r="P210" s="106">
        <f t="shared" si="30"/>
        <v>0.12865593443977646</v>
      </c>
    </row>
    <row r="211" spans="1:16" ht="26.1" customHeight="1" x14ac:dyDescent="0.2">
      <c r="A211" s="107" t="s">
        <v>705</v>
      </c>
      <c r="B211" s="108" t="s">
        <v>322</v>
      </c>
      <c r="C211" s="107" t="s">
        <v>148</v>
      </c>
      <c r="D211" s="107" t="s">
        <v>323</v>
      </c>
      <c r="E211" s="109" t="s">
        <v>287</v>
      </c>
      <c r="F211" s="108" t="s">
        <v>706</v>
      </c>
      <c r="G211" s="110">
        <v>78.17</v>
      </c>
      <c r="H211" s="110">
        <v>56.57</v>
      </c>
      <c r="I211" s="110">
        <v>7.27</v>
      </c>
      <c r="J211" s="110">
        <v>14.33</v>
      </c>
      <c r="K211" s="110">
        <v>78.17</v>
      </c>
      <c r="L211" s="110">
        <f t="shared" ref="L211:L227" si="34">TRUNC(F211 * H211, 2)</f>
        <v>9948.4</v>
      </c>
      <c r="M211" s="110">
        <f t="shared" ref="M211:M227" si="35">TRUNC(F211 * I211, 2)</f>
        <v>1278.5</v>
      </c>
      <c r="N211" s="110">
        <f t="shared" ref="N211:N227" si="36">TRUNC(F211 * J211, 2)</f>
        <v>2520.0700000000002</v>
      </c>
      <c r="O211" s="110">
        <v>13746.97</v>
      </c>
      <c r="P211" s="111">
        <f t="shared" si="30"/>
        <v>5.5883568422621351E-3</v>
      </c>
    </row>
    <row r="212" spans="1:16" ht="65.099999999999994" customHeight="1" x14ac:dyDescent="0.2">
      <c r="A212" s="107" t="s">
        <v>707</v>
      </c>
      <c r="B212" s="108" t="s">
        <v>326</v>
      </c>
      <c r="C212" s="107" t="s">
        <v>148</v>
      </c>
      <c r="D212" s="107" t="s">
        <v>327</v>
      </c>
      <c r="E212" s="109" t="s">
        <v>287</v>
      </c>
      <c r="F212" s="108" t="s">
        <v>708</v>
      </c>
      <c r="G212" s="110">
        <v>10.31</v>
      </c>
      <c r="H212" s="110">
        <v>2.61</v>
      </c>
      <c r="I212" s="110">
        <v>5.65</v>
      </c>
      <c r="J212" s="110">
        <v>2.0499999999999998</v>
      </c>
      <c r="K212" s="110">
        <v>10.31</v>
      </c>
      <c r="L212" s="110">
        <f t="shared" si="34"/>
        <v>1805.18</v>
      </c>
      <c r="M212" s="110">
        <f t="shared" si="35"/>
        <v>3907.76</v>
      </c>
      <c r="N212" s="110">
        <f t="shared" si="36"/>
        <v>1417.86</v>
      </c>
      <c r="O212" s="110">
        <v>7130.8</v>
      </c>
      <c r="P212" s="111">
        <f t="shared" si="30"/>
        <v>2.8987809656093552E-3</v>
      </c>
    </row>
    <row r="213" spans="1:16" ht="39" customHeight="1" x14ac:dyDescent="0.2">
      <c r="A213" s="107" t="s">
        <v>709</v>
      </c>
      <c r="B213" s="108" t="s">
        <v>330</v>
      </c>
      <c r="C213" s="107" t="s">
        <v>148</v>
      </c>
      <c r="D213" s="107" t="s">
        <v>331</v>
      </c>
      <c r="E213" s="109" t="s">
        <v>136</v>
      </c>
      <c r="F213" s="108" t="s">
        <v>710</v>
      </c>
      <c r="G213" s="110">
        <v>52.77</v>
      </c>
      <c r="H213" s="110">
        <v>16.5</v>
      </c>
      <c r="I213" s="110">
        <v>1.54</v>
      </c>
      <c r="J213" s="110">
        <v>34.729999999999997</v>
      </c>
      <c r="K213" s="110">
        <v>52.77</v>
      </c>
      <c r="L213" s="110">
        <f t="shared" si="34"/>
        <v>7537.2</v>
      </c>
      <c r="M213" s="110">
        <f t="shared" si="35"/>
        <v>703.47</v>
      </c>
      <c r="N213" s="110">
        <f t="shared" si="36"/>
        <v>15864.66</v>
      </c>
      <c r="O213" s="110">
        <v>24105.33</v>
      </c>
      <c r="P213" s="111">
        <f t="shared" si="30"/>
        <v>9.7991910828703864E-3</v>
      </c>
    </row>
    <row r="214" spans="1:16" ht="39" customHeight="1" x14ac:dyDescent="0.2">
      <c r="A214" s="107" t="s">
        <v>711</v>
      </c>
      <c r="B214" s="108" t="s">
        <v>334</v>
      </c>
      <c r="C214" s="107" t="s">
        <v>148</v>
      </c>
      <c r="D214" s="107" t="s">
        <v>335</v>
      </c>
      <c r="E214" s="109" t="s">
        <v>136</v>
      </c>
      <c r="F214" s="108" t="s">
        <v>712</v>
      </c>
      <c r="G214" s="110">
        <v>44.55</v>
      </c>
      <c r="H214" s="110">
        <v>12.26</v>
      </c>
      <c r="I214" s="110">
        <v>1.1399999999999999</v>
      </c>
      <c r="J214" s="110">
        <v>31.15</v>
      </c>
      <c r="K214" s="110">
        <v>44.55</v>
      </c>
      <c r="L214" s="110">
        <f t="shared" si="34"/>
        <v>5108.12</v>
      </c>
      <c r="M214" s="110">
        <f t="shared" si="35"/>
        <v>474.98</v>
      </c>
      <c r="N214" s="110">
        <f t="shared" si="36"/>
        <v>12978.64</v>
      </c>
      <c r="O214" s="110">
        <v>18561.75</v>
      </c>
      <c r="P214" s="111">
        <f t="shared" si="30"/>
        <v>7.5456397021932244E-3</v>
      </c>
    </row>
    <row r="215" spans="1:16" ht="26.1" customHeight="1" x14ac:dyDescent="0.2">
      <c r="A215" s="107" t="s">
        <v>713</v>
      </c>
      <c r="B215" s="108" t="s">
        <v>338</v>
      </c>
      <c r="C215" s="107" t="s">
        <v>339</v>
      </c>
      <c r="D215" s="107" t="s">
        <v>340</v>
      </c>
      <c r="E215" s="109" t="s">
        <v>103</v>
      </c>
      <c r="F215" s="108" t="s">
        <v>123</v>
      </c>
      <c r="G215" s="110">
        <v>279.3</v>
      </c>
      <c r="H215" s="110">
        <v>52.6</v>
      </c>
      <c r="I215" s="110">
        <v>6.76</v>
      </c>
      <c r="J215" s="110">
        <v>219.94</v>
      </c>
      <c r="K215" s="110">
        <v>279.3</v>
      </c>
      <c r="L215" s="110">
        <f t="shared" si="34"/>
        <v>105.2</v>
      </c>
      <c r="M215" s="110">
        <f t="shared" si="35"/>
        <v>13.52</v>
      </c>
      <c r="N215" s="110">
        <f t="shared" si="36"/>
        <v>439.88</v>
      </c>
      <c r="O215" s="110">
        <v>558.6</v>
      </c>
      <c r="P215" s="111">
        <f t="shared" si="30"/>
        <v>2.2707957696042319E-4</v>
      </c>
    </row>
    <row r="216" spans="1:16" ht="26.1" customHeight="1" x14ac:dyDescent="0.2">
      <c r="A216" s="107" t="s">
        <v>714</v>
      </c>
      <c r="B216" s="108" t="s">
        <v>342</v>
      </c>
      <c r="C216" s="107" t="s">
        <v>148</v>
      </c>
      <c r="D216" s="107" t="s">
        <v>343</v>
      </c>
      <c r="E216" s="109" t="s">
        <v>136</v>
      </c>
      <c r="F216" s="108" t="s">
        <v>715</v>
      </c>
      <c r="G216" s="110">
        <v>6.02</v>
      </c>
      <c r="H216" s="110">
        <v>4.54</v>
      </c>
      <c r="I216" s="110">
        <v>0.48</v>
      </c>
      <c r="J216" s="110">
        <v>1</v>
      </c>
      <c r="K216" s="110">
        <v>6.02</v>
      </c>
      <c r="L216" s="110">
        <f t="shared" si="34"/>
        <v>3431.33</v>
      </c>
      <c r="M216" s="110">
        <f t="shared" si="35"/>
        <v>362.78</v>
      </c>
      <c r="N216" s="110">
        <f t="shared" si="36"/>
        <v>755.8</v>
      </c>
      <c r="O216" s="110">
        <v>4549.91</v>
      </c>
      <c r="P216" s="111">
        <f t="shared" si="30"/>
        <v>1.8496090905979216E-3</v>
      </c>
    </row>
    <row r="217" spans="1:16" ht="26.1" customHeight="1" x14ac:dyDescent="0.2">
      <c r="A217" s="107" t="s">
        <v>716</v>
      </c>
      <c r="B217" s="108" t="s">
        <v>346</v>
      </c>
      <c r="C217" s="107" t="s">
        <v>101</v>
      </c>
      <c r="D217" s="107" t="s">
        <v>347</v>
      </c>
      <c r="E217" s="109" t="s">
        <v>178</v>
      </c>
      <c r="F217" s="108" t="s">
        <v>715</v>
      </c>
      <c r="G217" s="110">
        <v>9.5399999999999991</v>
      </c>
      <c r="H217" s="110">
        <v>7.02</v>
      </c>
      <c r="I217" s="110">
        <v>0.85</v>
      </c>
      <c r="J217" s="110">
        <v>1.67</v>
      </c>
      <c r="K217" s="110">
        <v>9.5399999999999991</v>
      </c>
      <c r="L217" s="110">
        <f t="shared" si="34"/>
        <v>5305.71</v>
      </c>
      <c r="M217" s="110">
        <f t="shared" si="35"/>
        <v>642.42999999999995</v>
      </c>
      <c r="N217" s="110">
        <f t="shared" si="36"/>
        <v>1262.18</v>
      </c>
      <c r="O217" s="110">
        <v>7210.33</v>
      </c>
      <c r="P217" s="111">
        <f t="shared" si="30"/>
        <v>2.9311111459811101E-3</v>
      </c>
    </row>
    <row r="218" spans="1:16" ht="39" customHeight="1" x14ac:dyDescent="0.2">
      <c r="A218" s="107" t="s">
        <v>717</v>
      </c>
      <c r="B218" s="108" t="s">
        <v>349</v>
      </c>
      <c r="C218" s="107" t="s">
        <v>148</v>
      </c>
      <c r="D218" s="107" t="s">
        <v>350</v>
      </c>
      <c r="E218" s="109" t="s">
        <v>287</v>
      </c>
      <c r="F218" s="108" t="s">
        <v>718</v>
      </c>
      <c r="G218" s="110">
        <v>391.41</v>
      </c>
      <c r="H218" s="110">
        <v>61.03</v>
      </c>
      <c r="I218" s="110">
        <v>6.47</v>
      </c>
      <c r="J218" s="110">
        <v>323.91000000000003</v>
      </c>
      <c r="K218" s="110">
        <v>391.41</v>
      </c>
      <c r="L218" s="110">
        <f t="shared" si="34"/>
        <v>4635.83</v>
      </c>
      <c r="M218" s="110">
        <f t="shared" si="35"/>
        <v>491.46</v>
      </c>
      <c r="N218" s="110">
        <f t="shared" si="36"/>
        <v>24604.2</v>
      </c>
      <c r="O218" s="110">
        <v>29731.5</v>
      </c>
      <c r="P218" s="111">
        <f t="shared" si="30"/>
        <v>1.2086316581451526E-2</v>
      </c>
    </row>
    <row r="219" spans="1:16" ht="39" customHeight="1" x14ac:dyDescent="0.2">
      <c r="A219" s="107" t="s">
        <v>719</v>
      </c>
      <c r="B219" s="108" t="s">
        <v>720</v>
      </c>
      <c r="C219" s="107" t="s">
        <v>101</v>
      </c>
      <c r="D219" s="107" t="s">
        <v>721</v>
      </c>
      <c r="E219" s="109" t="s">
        <v>103</v>
      </c>
      <c r="F219" s="108" t="s">
        <v>722</v>
      </c>
      <c r="G219" s="110">
        <v>58.95</v>
      </c>
      <c r="H219" s="110">
        <v>2.65</v>
      </c>
      <c r="I219" s="110">
        <v>0.19</v>
      </c>
      <c r="J219" s="110">
        <v>56.11</v>
      </c>
      <c r="K219" s="110">
        <v>58.95</v>
      </c>
      <c r="L219" s="110">
        <f t="shared" si="34"/>
        <v>246.66</v>
      </c>
      <c r="M219" s="110">
        <f t="shared" si="35"/>
        <v>17.68</v>
      </c>
      <c r="N219" s="110">
        <f t="shared" si="36"/>
        <v>5222.71</v>
      </c>
      <c r="O219" s="110">
        <v>5487.06</v>
      </c>
      <c r="P219" s="111">
        <f t="shared" si="30"/>
        <v>2.2305751227290724E-3</v>
      </c>
    </row>
    <row r="220" spans="1:16" ht="39" customHeight="1" x14ac:dyDescent="0.2">
      <c r="A220" s="107" t="s">
        <v>723</v>
      </c>
      <c r="B220" s="108" t="s">
        <v>724</v>
      </c>
      <c r="C220" s="107" t="s">
        <v>101</v>
      </c>
      <c r="D220" s="107" t="s">
        <v>725</v>
      </c>
      <c r="E220" s="109" t="s">
        <v>103</v>
      </c>
      <c r="F220" s="108" t="s">
        <v>726</v>
      </c>
      <c r="G220" s="110">
        <v>112.85</v>
      </c>
      <c r="H220" s="110">
        <v>3.15</v>
      </c>
      <c r="I220" s="110">
        <v>0.23</v>
      </c>
      <c r="J220" s="110">
        <v>109.47</v>
      </c>
      <c r="K220" s="110">
        <v>112.85</v>
      </c>
      <c r="L220" s="110">
        <f t="shared" si="34"/>
        <v>2323.0300000000002</v>
      </c>
      <c r="M220" s="110">
        <f t="shared" si="35"/>
        <v>169.61</v>
      </c>
      <c r="N220" s="110">
        <f t="shared" si="36"/>
        <v>80730.84</v>
      </c>
      <c r="O220" s="110">
        <v>83223.48</v>
      </c>
      <c r="P220" s="111">
        <f t="shared" si="30"/>
        <v>3.383163736407848E-2</v>
      </c>
    </row>
    <row r="221" spans="1:16" ht="39" customHeight="1" x14ac:dyDescent="0.2">
      <c r="A221" s="107" t="s">
        <v>727</v>
      </c>
      <c r="B221" s="108" t="s">
        <v>728</v>
      </c>
      <c r="C221" s="107" t="s">
        <v>101</v>
      </c>
      <c r="D221" s="107" t="s">
        <v>729</v>
      </c>
      <c r="E221" s="109" t="s">
        <v>103</v>
      </c>
      <c r="F221" s="108" t="s">
        <v>730</v>
      </c>
      <c r="G221" s="110">
        <v>189.29</v>
      </c>
      <c r="H221" s="110">
        <v>3.64</v>
      </c>
      <c r="I221" s="110">
        <v>0.26</v>
      </c>
      <c r="J221" s="110">
        <v>185.39</v>
      </c>
      <c r="K221" s="110">
        <v>189.29</v>
      </c>
      <c r="L221" s="110">
        <f t="shared" si="34"/>
        <v>1561.96</v>
      </c>
      <c r="M221" s="110">
        <f t="shared" si="35"/>
        <v>111.56</v>
      </c>
      <c r="N221" s="110">
        <f t="shared" si="36"/>
        <v>79552.7</v>
      </c>
      <c r="O221" s="110">
        <v>81226.23</v>
      </c>
      <c r="P221" s="111">
        <f t="shared" si="30"/>
        <v>3.3019724214983948E-2</v>
      </c>
    </row>
    <row r="222" spans="1:16" ht="39" customHeight="1" x14ac:dyDescent="0.2">
      <c r="A222" s="107" t="s">
        <v>731</v>
      </c>
      <c r="B222" s="108" t="s">
        <v>732</v>
      </c>
      <c r="C222" s="107" t="s">
        <v>148</v>
      </c>
      <c r="D222" s="107" t="s">
        <v>733</v>
      </c>
      <c r="E222" s="109" t="s">
        <v>108</v>
      </c>
      <c r="F222" s="108" t="s">
        <v>734</v>
      </c>
      <c r="G222" s="110">
        <v>24.19</v>
      </c>
      <c r="H222" s="110">
        <v>18.21</v>
      </c>
      <c r="I222" s="110">
        <v>1.37</v>
      </c>
      <c r="J222" s="110">
        <v>4.6100000000000003</v>
      </c>
      <c r="K222" s="110">
        <v>24.19</v>
      </c>
      <c r="L222" s="110">
        <f t="shared" si="34"/>
        <v>528.09</v>
      </c>
      <c r="M222" s="110">
        <f t="shared" si="35"/>
        <v>39.729999999999997</v>
      </c>
      <c r="N222" s="110">
        <f t="shared" si="36"/>
        <v>133.69</v>
      </c>
      <c r="O222" s="110">
        <v>701.51</v>
      </c>
      <c r="P222" s="111">
        <f t="shared" si="30"/>
        <v>2.8517471183943155E-4</v>
      </c>
    </row>
    <row r="223" spans="1:16" ht="39" customHeight="1" x14ac:dyDescent="0.2">
      <c r="A223" s="107" t="s">
        <v>735</v>
      </c>
      <c r="B223" s="108" t="s">
        <v>736</v>
      </c>
      <c r="C223" s="107" t="s">
        <v>148</v>
      </c>
      <c r="D223" s="107" t="s">
        <v>737</v>
      </c>
      <c r="E223" s="109" t="s">
        <v>108</v>
      </c>
      <c r="F223" s="108" t="s">
        <v>738</v>
      </c>
      <c r="G223" s="110">
        <v>29.77</v>
      </c>
      <c r="H223" s="110">
        <v>22.3</v>
      </c>
      <c r="I223" s="110">
        <v>1.68</v>
      </c>
      <c r="J223" s="110">
        <v>5.79</v>
      </c>
      <c r="K223" s="110">
        <v>29.77</v>
      </c>
      <c r="L223" s="110">
        <f t="shared" si="34"/>
        <v>624.4</v>
      </c>
      <c r="M223" s="110">
        <f t="shared" si="35"/>
        <v>47.04</v>
      </c>
      <c r="N223" s="110">
        <f t="shared" si="36"/>
        <v>162.12</v>
      </c>
      <c r="O223" s="110">
        <v>833.56</v>
      </c>
      <c r="P223" s="111">
        <f t="shared" si="30"/>
        <v>3.3885508802565403E-4</v>
      </c>
    </row>
    <row r="224" spans="1:16" ht="39" customHeight="1" x14ac:dyDescent="0.2">
      <c r="A224" s="107" t="s">
        <v>739</v>
      </c>
      <c r="B224" s="108" t="s">
        <v>740</v>
      </c>
      <c r="C224" s="107" t="s">
        <v>148</v>
      </c>
      <c r="D224" s="107" t="s">
        <v>741</v>
      </c>
      <c r="E224" s="109" t="s">
        <v>108</v>
      </c>
      <c r="F224" s="108" t="s">
        <v>742</v>
      </c>
      <c r="G224" s="110">
        <v>35.409999999999997</v>
      </c>
      <c r="H224" s="110">
        <v>26.39</v>
      </c>
      <c r="I224" s="110">
        <v>2</v>
      </c>
      <c r="J224" s="110">
        <v>7.02</v>
      </c>
      <c r="K224" s="110">
        <v>35.409999999999997</v>
      </c>
      <c r="L224" s="110">
        <f t="shared" si="34"/>
        <v>448.63</v>
      </c>
      <c r="M224" s="110">
        <f t="shared" si="35"/>
        <v>34</v>
      </c>
      <c r="N224" s="110">
        <f t="shared" si="36"/>
        <v>119.34</v>
      </c>
      <c r="O224" s="110">
        <v>601.97</v>
      </c>
      <c r="P224" s="111">
        <f t="shared" si="30"/>
        <v>2.4471015564422833E-4</v>
      </c>
    </row>
    <row r="225" spans="1:16" ht="26.1" customHeight="1" x14ac:dyDescent="0.2">
      <c r="A225" s="107" t="s">
        <v>743</v>
      </c>
      <c r="B225" s="108" t="s">
        <v>393</v>
      </c>
      <c r="C225" s="107" t="s">
        <v>148</v>
      </c>
      <c r="D225" s="107" t="s">
        <v>394</v>
      </c>
      <c r="E225" s="109" t="s">
        <v>287</v>
      </c>
      <c r="F225" s="108" t="s">
        <v>744</v>
      </c>
      <c r="G225" s="110">
        <v>30.91</v>
      </c>
      <c r="H225" s="110">
        <v>21.34</v>
      </c>
      <c r="I225" s="110">
        <v>2.76</v>
      </c>
      <c r="J225" s="110">
        <v>6.81</v>
      </c>
      <c r="K225" s="110">
        <v>30.91</v>
      </c>
      <c r="L225" s="110">
        <f t="shared" si="34"/>
        <v>16346.44</v>
      </c>
      <c r="M225" s="110">
        <f t="shared" si="35"/>
        <v>2114.16</v>
      </c>
      <c r="N225" s="110">
        <f t="shared" si="36"/>
        <v>5216.46</v>
      </c>
      <c r="O225" s="110">
        <v>23677.06</v>
      </c>
      <c r="P225" s="111">
        <f t="shared" si="30"/>
        <v>9.6250926753787287E-3</v>
      </c>
    </row>
    <row r="226" spans="1:16" ht="39" customHeight="1" x14ac:dyDescent="0.2">
      <c r="A226" s="107" t="s">
        <v>745</v>
      </c>
      <c r="B226" s="108" t="s">
        <v>397</v>
      </c>
      <c r="C226" s="107" t="s">
        <v>148</v>
      </c>
      <c r="D226" s="107" t="s">
        <v>398</v>
      </c>
      <c r="E226" s="109" t="s">
        <v>287</v>
      </c>
      <c r="F226" s="108" t="s">
        <v>384</v>
      </c>
      <c r="G226" s="110">
        <v>127.03</v>
      </c>
      <c r="H226" s="110">
        <v>4.1100000000000003</v>
      </c>
      <c r="I226" s="110">
        <v>7.93</v>
      </c>
      <c r="J226" s="110">
        <v>114.99</v>
      </c>
      <c r="K226" s="110">
        <v>127.03</v>
      </c>
      <c r="L226" s="110">
        <f t="shared" si="34"/>
        <v>275.37</v>
      </c>
      <c r="M226" s="110">
        <f t="shared" si="35"/>
        <v>531.30999999999995</v>
      </c>
      <c r="N226" s="110">
        <f t="shared" si="36"/>
        <v>7704.33</v>
      </c>
      <c r="O226" s="110">
        <v>8511.01</v>
      </c>
      <c r="P226" s="111">
        <f t="shared" si="30"/>
        <v>3.4598577699712341E-3</v>
      </c>
    </row>
    <row r="227" spans="1:16" ht="24" customHeight="1" x14ac:dyDescent="0.2">
      <c r="A227" s="107" t="s">
        <v>746</v>
      </c>
      <c r="B227" s="108" t="s">
        <v>747</v>
      </c>
      <c r="C227" s="107" t="s">
        <v>101</v>
      </c>
      <c r="D227" s="107" t="s">
        <v>748</v>
      </c>
      <c r="E227" s="109" t="s">
        <v>363</v>
      </c>
      <c r="F227" s="108" t="s">
        <v>749</v>
      </c>
      <c r="G227" s="110">
        <v>5.26</v>
      </c>
      <c r="H227" s="110">
        <v>5.26</v>
      </c>
      <c r="I227" s="110">
        <v>0</v>
      </c>
      <c r="J227" s="110">
        <v>0</v>
      </c>
      <c r="K227" s="110">
        <v>5.26</v>
      </c>
      <c r="L227" s="110">
        <f t="shared" si="34"/>
        <v>6627.6</v>
      </c>
      <c r="M227" s="110">
        <f t="shared" si="35"/>
        <v>0</v>
      </c>
      <c r="N227" s="110">
        <f t="shared" si="36"/>
        <v>0</v>
      </c>
      <c r="O227" s="110">
        <v>6627.6</v>
      </c>
      <c r="P227" s="111">
        <f t="shared" si="30"/>
        <v>2.6942223491996076E-3</v>
      </c>
    </row>
    <row r="228" spans="1:16" ht="24" customHeight="1" x14ac:dyDescent="0.2">
      <c r="A228" s="103" t="s">
        <v>750</v>
      </c>
      <c r="B228" s="103"/>
      <c r="C228" s="103"/>
      <c r="D228" s="103" t="s">
        <v>751</v>
      </c>
      <c r="E228" s="103"/>
      <c r="F228" s="104"/>
      <c r="G228" s="103"/>
      <c r="H228" s="103"/>
      <c r="I228" s="103"/>
      <c r="J228" s="103"/>
      <c r="K228" s="103"/>
      <c r="L228" s="103"/>
      <c r="M228" s="103"/>
      <c r="N228" s="103"/>
      <c r="O228" s="105">
        <v>18757.97</v>
      </c>
      <c r="P228" s="106">
        <f t="shared" si="30"/>
        <v>7.6254061801580911E-3</v>
      </c>
    </row>
    <row r="229" spans="1:16" ht="26.1" customHeight="1" x14ac:dyDescent="0.2">
      <c r="A229" s="107" t="s">
        <v>752</v>
      </c>
      <c r="B229" s="108" t="s">
        <v>322</v>
      </c>
      <c r="C229" s="107" t="s">
        <v>148</v>
      </c>
      <c r="D229" s="107" t="s">
        <v>323</v>
      </c>
      <c r="E229" s="109" t="s">
        <v>287</v>
      </c>
      <c r="F229" s="108" t="s">
        <v>753</v>
      </c>
      <c r="G229" s="110">
        <v>78.17</v>
      </c>
      <c r="H229" s="110">
        <v>56.57</v>
      </c>
      <c r="I229" s="110">
        <v>7.27</v>
      </c>
      <c r="J229" s="110">
        <v>14.33</v>
      </c>
      <c r="K229" s="110">
        <v>78.17</v>
      </c>
      <c r="L229" s="110">
        <f t="shared" ref="L229:L239" si="37">TRUNC(F229 * H229, 2)</f>
        <v>518.74</v>
      </c>
      <c r="M229" s="110">
        <f t="shared" ref="M229:M239" si="38">TRUNC(F229 * I229, 2)</f>
        <v>66.66</v>
      </c>
      <c r="N229" s="110">
        <f t="shared" ref="N229:N239" si="39">TRUNC(F229 * J229, 2)</f>
        <v>131.4</v>
      </c>
      <c r="O229" s="110">
        <v>716.81</v>
      </c>
      <c r="P229" s="111">
        <f t="shared" si="30"/>
        <v>2.9139439950053871E-4</v>
      </c>
    </row>
    <row r="230" spans="1:16" ht="65.099999999999994" customHeight="1" x14ac:dyDescent="0.2">
      <c r="A230" s="107" t="s">
        <v>754</v>
      </c>
      <c r="B230" s="108" t="s">
        <v>326</v>
      </c>
      <c r="C230" s="107" t="s">
        <v>148</v>
      </c>
      <c r="D230" s="107" t="s">
        <v>327</v>
      </c>
      <c r="E230" s="109" t="s">
        <v>287</v>
      </c>
      <c r="F230" s="108" t="s">
        <v>755</v>
      </c>
      <c r="G230" s="110">
        <v>10.31</v>
      </c>
      <c r="H230" s="110">
        <v>2.61</v>
      </c>
      <c r="I230" s="110">
        <v>5.65</v>
      </c>
      <c r="J230" s="110">
        <v>2.0499999999999998</v>
      </c>
      <c r="K230" s="110">
        <v>10.31</v>
      </c>
      <c r="L230" s="110">
        <f t="shared" si="37"/>
        <v>2.71</v>
      </c>
      <c r="M230" s="110">
        <f t="shared" si="38"/>
        <v>5.87</v>
      </c>
      <c r="N230" s="110">
        <f t="shared" si="39"/>
        <v>2.13</v>
      </c>
      <c r="O230" s="110">
        <v>10.72</v>
      </c>
      <c r="P230" s="111">
        <f t="shared" si="30"/>
        <v>4.3578465181090881E-6</v>
      </c>
    </row>
    <row r="231" spans="1:16" ht="39" customHeight="1" x14ac:dyDescent="0.2">
      <c r="A231" s="107" t="s">
        <v>756</v>
      </c>
      <c r="B231" s="108" t="s">
        <v>334</v>
      </c>
      <c r="C231" s="107" t="s">
        <v>148</v>
      </c>
      <c r="D231" s="107" t="s">
        <v>335</v>
      </c>
      <c r="E231" s="109" t="s">
        <v>136</v>
      </c>
      <c r="F231" s="108" t="s">
        <v>757</v>
      </c>
      <c r="G231" s="110">
        <v>44.55</v>
      </c>
      <c r="H231" s="110">
        <v>12.26</v>
      </c>
      <c r="I231" s="110">
        <v>1.1399999999999999</v>
      </c>
      <c r="J231" s="110">
        <v>31.15</v>
      </c>
      <c r="K231" s="110">
        <v>44.55</v>
      </c>
      <c r="L231" s="110">
        <f t="shared" si="37"/>
        <v>41.68</v>
      </c>
      <c r="M231" s="110">
        <f t="shared" si="38"/>
        <v>3.87</v>
      </c>
      <c r="N231" s="110">
        <f t="shared" si="39"/>
        <v>105.91</v>
      </c>
      <c r="O231" s="110">
        <v>151.47</v>
      </c>
      <c r="P231" s="111">
        <f t="shared" si="30"/>
        <v>6.1574907844961157E-5</v>
      </c>
    </row>
    <row r="232" spans="1:16" ht="26.1" customHeight="1" x14ac:dyDescent="0.2">
      <c r="A232" s="107" t="s">
        <v>758</v>
      </c>
      <c r="B232" s="108" t="s">
        <v>346</v>
      </c>
      <c r="C232" s="107" t="s">
        <v>101</v>
      </c>
      <c r="D232" s="107" t="s">
        <v>347</v>
      </c>
      <c r="E232" s="109" t="s">
        <v>178</v>
      </c>
      <c r="F232" s="108" t="s">
        <v>759</v>
      </c>
      <c r="G232" s="110">
        <v>9.5399999999999991</v>
      </c>
      <c r="H232" s="110">
        <v>7.02</v>
      </c>
      <c r="I232" s="110">
        <v>0.85</v>
      </c>
      <c r="J232" s="110">
        <v>1.67</v>
      </c>
      <c r="K232" s="110">
        <v>9.5399999999999991</v>
      </c>
      <c r="L232" s="110">
        <f t="shared" si="37"/>
        <v>85.29</v>
      </c>
      <c r="M232" s="110">
        <f t="shared" si="38"/>
        <v>10.32</v>
      </c>
      <c r="N232" s="110">
        <f t="shared" si="39"/>
        <v>20.29</v>
      </c>
      <c r="O232" s="110">
        <v>115.91</v>
      </c>
      <c r="P232" s="111">
        <f t="shared" si="30"/>
        <v>4.7119215477054515E-5</v>
      </c>
    </row>
    <row r="233" spans="1:16" ht="39" customHeight="1" x14ac:dyDescent="0.2">
      <c r="A233" s="107" t="s">
        <v>760</v>
      </c>
      <c r="B233" s="108" t="s">
        <v>349</v>
      </c>
      <c r="C233" s="107" t="s">
        <v>148</v>
      </c>
      <c r="D233" s="107" t="s">
        <v>350</v>
      </c>
      <c r="E233" s="109" t="s">
        <v>287</v>
      </c>
      <c r="F233" s="108" t="s">
        <v>761</v>
      </c>
      <c r="G233" s="110">
        <v>391.41</v>
      </c>
      <c r="H233" s="110">
        <v>61.03</v>
      </c>
      <c r="I233" s="110">
        <v>6.47</v>
      </c>
      <c r="J233" s="110">
        <v>323.91000000000003</v>
      </c>
      <c r="K233" s="110">
        <v>391.41</v>
      </c>
      <c r="L233" s="110">
        <f t="shared" si="37"/>
        <v>75.06</v>
      </c>
      <c r="M233" s="110">
        <f t="shared" si="38"/>
        <v>7.95</v>
      </c>
      <c r="N233" s="110">
        <f t="shared" si="39"/>
        <v>398.4</v>
      </c>
      <c r="O233" s="110">
        <v>481.43</v>
      </c>
      <c r="P233" s="111">
        <f t="shared" si="30"/>
        <v>1.9570877324750544E-4</v>
      </c>
    </row>
    <row r="234" spans="1:16" ht="39" customHeight="1" x14ac:dyDescent="0.2">
      <c r="A234" s="107" t="s">
        <v>762</v>
      </c>
      <c r="B234" s="108" t="s">
        <v>418</v>
      </c>
      <c r="C234" s="107" t="s">
        <v>148</v>
      </c>
      <c r="D234" s="107" t="s">
        <v>419</v>
      </c>
      <c r="E234" s="109" t="s">
        <v>287</v>
      </c>
      <c r="F234" s="108" t="s">
        <v>761</v>
      </c>
      <c r="G234" s="110">
        <v>152.1</v>
      </c>
      <c r="H234" s="110">
        <v>27.37</v>
      </c>
      <c r="I234" s="110">
        <v>2.74</v>
      </c>
      <c r="J234" s="110">
        <v>121.99</v>
      </c>
      <c r="K234" s="110">
        <v>152.1</v>
      </c>
      <c r="L234" s="110">
        <f t="shared" si="37"/>
        <v>33.659999999999997</v>
      </c>
      <c r="M234" s="110">
        <f t="shared" si="38"/>
        <v>3.37</v>
      </c>
      <c r="N234" s="110">
        <f t="shared" si="39"/>
        <v>150.04</v>
      </c>
      <c r="O234" s="110">
        <v>187.08</v>
      </c>
      <c r="P234" s="111">
        <f t="shared" si="30"/>
        <v>7.6050925989538078E-5</v>
      </c>
    </row>
    <row r="235" spans="1:16" ht="39" customHeight="1" x14ac:dyDescent="0.2">
      <c r="A235" s="107" t="s">
        <v>763</v>
      </c>
      <c r="B235" s="108" t="s">
        <v>764</v>
      </c>
      <c r="C235" s="107" t="s">
        <v>148</v>
      </c>
      <c r="D235" s="107" t="s">
        <v>765</v>
      </c>
      <c r="E235" s="109" t="s">
        <v>108</v>
      </c>
      <c r="F235" s="108" t="s">
        <v>137</v>
      </c>
      <c r="G235" s="110">
        <v>498.05</v>
      </c>
      <c r="H235" s="110">
        <v>9.93</v>
      </c>
      <c r="I235" s="110">
        <v>6.5</v>
      </c>
      <c r="J235" s="110">
        <v>481.62</v>
      </c>
      <c r="K235" s="110">
        <v>498.05</v>
      </c>
      <c r="L235" s="110">
        <f t="shared" si="37"/>
        <v>89.37</v>
      </c>
      <c r="M235" s="110">
        <f t="shared" si="38"/>
        <v>58.5</v>
      </c>
      <c r="N235" s="110">
        <f t="shared" si="39"/>
        <v>4334.58</v>
      </c>
      <c r="O235" s="110">
        <v>4482.45</v>
      </c>
      <c r="P235" s="111">
        <f t="shared" si="30"/>
        <v>1.8221855527143732E-3</v>
      </c>
    </row>
    <row r="236" spans="1:16" ht="39" customHeight="1" x14ac:dyDescent="0.2">
      <c r="A236" s="107" t="s">
        <v>766</v>
      </c>
      <c r="B236" s="108" t="s">
        <v>767</v>
      </c>
      <c r="C236" s="107" t="s">
        <v>148</v>
      </c>
      <c r="D236" s="107" t="s">
        <v>768</v>
      </c>
      <c r="E236" s="109" t="s">
        <v>108</v>
      </c>
      <c r="F236" s="108" t="s">
        <v>769</v>
      </c>
      <c r="G236" s="110">
        <v>939.55</v>
      </c>
      <c r="H236" s="110">
        <v>81.09</v>
      </c>
      <c r="I236" s="110">
        <v>18.27</v>
      </c>
      <c r="J236" s="110">
        <v>840.19</v>
      </c>
      <c r="K236" s="110">
        <v>939.55</v>
      </c>
      <c r="L236" s="110">
        <f t="shared" si="37"/>
        <v>567.63</v>
      </c>
      <c r="M236" s="110">
        <f t="shared" si="38"/>
        <v>127.89</v>
      </c>
      <c r="N236" s="110">
        <f t="shared" si="39"/>
        <v>5881.33</v>
      </c>
      <c r="O236" s="110">
        <v>6576.85</v>
      </c>
      <c r="P236" s="111">
        <f t="shared" si="30"/>
        <v>2.6735916858792682E-3</v>
      </c>
    </row>
    <row r="237" spans="1:16" ht="26.1" customHeight="1" x14ac:dyDescent="0.2">
      <c r="A237" s="107" t="s">
        <v>770</v>
      </c>
      <c r="B237" s="108" t="s">
        <v>771</v>
      </c>
      <c r="C237" s="107" t="s">
        <v>101</v>
      </c>
      <c r="D237" s="107" t="s">
        <v>425</v>
      </c>
      <c r="E237" s="109" t="s">
        <v>108</v>
      </c>
      <c r="F237" s="108" t="s">
        <v>161</v>
      </c>
      <c r="G237" s="110">
        <v>458.32</v>
      </c>
      <c r="H237" s="110">
        <v>201.7</v>
      </c>
      <c r="I237" s="110">
        <v>21.31</v>
      </c>
      <c r="J237" s="110">
        <v>235.31</v>
      </c>
      <c r="K237" s="110">
        <v>458.32</v>
      </c>
      <c r="L237" s="110">
        <f t="shared" si="37"/>
        <v>806.8</v>
      </c>
      <c r="M237" s="110">
        <f t="shared" si="38"/>
        <v>85.24</v>
      </c>
      <c r="N237" s="110">
        <f t="shared" si="39"/>
        <v>941.24</v>
      </c>
      <c r="O237" s="110">
        <v>1833.28</v>
      </c>
      <c r="P237" s="111">
        <f t="shared" si="30"/>
        <v>7.4525679708199895E-4</v>
      </c>
    </row>
    <row r="238" spans="1:16" ht="26.1" customHeight="1" x14ac:dyDescent="0.2">
      <c r="A238" s="107" t="s">
        <v>772</v>
      </c>
      <c r="B238" s="108" t="s">
        <v>773</v>
      </c>
      <c r="C238" s="107" t="s">
        <v>101</v>
      </c>
      <c r="D238" s="107" t="s">
        <v>774</v>
      </c>
      <c r="E238" s="109" t="s">
        <v>108</v>
      </c>
      <c r="F238" s="108" t="s">
        <v>769</v>
      </c>
      <c r="G238" s="110">
        <v>589.41999999999996</v>
      </c>
      <c r="H238" s="110">
        <v>259.43</v>
      </c>
      <c r="I238" s="110">
        <v>27.41</v>
      </c>
      <c r="J238" s="110">
        <v>302.58</v>
      </c>
      <c r="K238" s="110">
        <v>589.41999999999996</v>
      </c>
      <c r="L238" s="110">
        <f t="shared" si="37"/>
        <v>1816.01</v>
      </c>
      <c r="M238" s="110">
        <f t="shared" si="38"/>
        <v>191.87</v>
      </c>
      <c r="N238" s="110">
        <f t="shared" si="39"/>
        <v>2118.06</v>
      </c>
      <c r="O238" s="110">
        <v>4125.9399999999996</v>
      </c>
      <c r="P238" s="111">
        <f t="shared" si="30"/>
        <v>1.6772586998999076E-3</v>
      </c>
    </row>
    <row r="239" spans="1:16" ht="26.1" customHeight="1" x14ac:dyDescent="0.2">
      <c r="A239" s="107" t="s">
        <v>775</v>
      </c>
      <c r="B239" s="108" t="s">
        <v>393</v>
      </c>
      <c r="C239" s="107" t="s">
        <v>148</v>
      </c>
      <c r="D239" s="107" t="s">
        <v>394</v>
      </c>
      <c r="E239" s="109" t="s">
        <v>287</v>
      </c>
      <c r="F239" s="108" t="s">
        <v>776</v>
      </c>
      <c r="G239" s="110">
        <v>30.91</v>
      </c>
      <c r="H239" s="110">
        <v>21.34</v>
      </c>
      <c r="I239" s="110">
        <v>2.76</v>
      </c>
      <c r="J239" s="110">
        <v>6.81</v>
      </c>
      <c r="K239" s="110">
        <v>30.91</v>
      </c>
      <c r="L239" s="110">
        <f t="shared" si="37"/>
        <v>52.49</v>
      </c>
      <c r="M239" s="110">
        <f t="shared" si="38"/>
        <v>6.78</v>
      </c>
      <c r="N239" s="110">
        <f t="shared" si="39"/>
        <v>16.75</v>
      </c>
      <c r="O239" s="110">
        <v>76.03</v>
      </c>
      <c r="P239" s="111">
        <f t="shared" si="30"/>
        <v>3.090737600483526E-5</v>
      </c>
    </row>
    <row r="240" spans="1:16" ht="24" customHeight="1" x14ac:dyDescent="0.2">
      <c r="A240" s="103" t="s">
        <v>777</v>
      </c>
      <c r="B240" s="103"/>
      <c r="C240" s="103"/>
      <c r="D240" s="103" t="s">
        <v>778</v>
      </c>
      <c r="E240" s="103"/>
      <c r="F240" s="104"/>
      <c r="G240" s="103"/>
      <c r="H240" s="103"/>
      <c r="I240" s="103"/>
      <c r="J240" s="103"/>
      <c r="K240" s="103"/>
      <c r="L240" s="103"/>
      <c r="M240" s="103"/>
      <c r="N240" s="103"/>
      <c r="O240" s="105">
        <v>37738.92</v>
      </c>
      <c r="P240" s="106">
        <f t="shared" si="30"/>
        <v>1.5341457193954983E-2</v>
      </c>
    </row>
    <row r="241" spans="1:16" ht="65.099999999999994" customHeight="1" x14ac:dyDescent="0.2">
      <c r="A241" s="107" t="s">
        <v>779</v>
      </c>
      <c r="B241" s="108" t="s">
        <v>326</v>
      </c>
      <c r="C241" s="107" t="s">
        <v>148</v>
      </c>
      <c r="D241" s="107" t="s">
        <v>327</v>
      </c>
      <c r="E241" s="109" t="s">
        <v>287</v>
      </c>
      <c r="F241" s="108" t="s">
        <v>780</v>
      </c>
      <c r="G241" s="110">
        <v>10.31</v>
      </c>
      <c r="H241" s="110">
        <v>2.61</v>
      </c>
      <c r="I241" s="110">
        <v>5.65</v>
      </c>
      <c r="J241" s="110">
        <v>2.0499999999999998</v>
      </c>
      <c r="K241" s="110">
        <v>10.31</v>
      </c>
      <c r="L241" s="110">
        <f t="shared" ref="L241:L249" si="40">TRUNC(F241 * H241, 2)</f>
        <v>49.66</v>
      </c>
      <c r="M241" s="110">
        <f t="shared" ref="M241:M249" si="41">TRUNC(F241 * I241, 2)</f>
        <v>107.51</v>
      </c>
      <c r="N241" s="110">
        <f t="shared" ref="N241:N249" si="42">TRUNC(F241 * J241, 2)</f>
        <v>39.01</v>
      </c>
      <c r="O241" s="110">
        <v>196.19</v>
      </c>
      <c r="P241" s="111">
        <f t="shared" si="30"/>
        <v>7.9754282498863992E-5</v>
      </c>
    </row>
    <row r="242" spans="1:16" ht="39" customHeight="1" x14ac:dyDescent="0.2">
      <c r="A242" s="107" t="s">
        <v>781</v>
      </c>
      <c r="B242" s="108" t="s">
        <v>330</v>
      </c>
      <c r="C242" s="107" t="s">
        <v>148</v>
      </c>
      <c r="D242" s="107" t="s">
        <v>331</v>
      </c>
      <c r="E242" s="109" t="s">
        <v>136</v>
      </c>
      <c r="F242" s="108" t="s">
        <v>456</v>
      </c>
      <c r="G242" s="110">
        <v>52.77</v>
      </c>
      <c r="H242" s="110">
        <v>16.5</v>
      </c>
      <c r="I242" s="110">
        <v>1.54</v>
      </c>
      <c r="J242" s="110">
        <v>34.729999999999997</v>
      </c>
      <c r="K242" s="110">
        <v>52.77</v>
      </c>
      <c r="L242" s="110">
        <f t="shared" si="40"/>
        <v>233.14</v>
      </c>
      <c r="M242" s="110">
        <f t="shared" si="41"/>
        <v>21.76</v>
      </c>
      <c r="N242" s="110">
        <f t="shared" si="42"/>
        <v>490.73</v>
      </c>
      <c r="O242" s="110">
        <v>745.64</v>
      </c>
      <c r="P242" s="111">
        <f t="shared" si="30"/>
        <v>3.0311424232862505E-4</v>
      </c>
    </row>
    <row r="243" spans="1:16" ht="39" customHeight="1" x14ac:dyDescent="0.2">
      <c r="A243" s="107" t="s">
        <v>782</v>
      </c>
      <c r="B243" s="108" t="s">
        <v>334</v>
      </c>
      <c r="C243" s="107" t="s">
        <v>148</v>
      </c>
      <c r="D243" s="107" t="s">
        <v>335</v>
      </c>
      <c r="E243" s="109" t="s">
        <v>136</v>
      </c>
      <c r="F243" s="108" t="s">
        <v>783</v>
      </c>
      <c r="G243" s="110">
        <v>44.55</v>
      </c>
      <c r="H243" s="110">
        <v>12.26</v>
      </c>
      <c r="I243" s="110">
        <v>1.1399999999999999</v>
      </c>
      <c r="J243" s="110">
        <v>31.15</v>
      </c>
      <c r="K243" s="110">
        <v>44.55</v>
      </c>
      <c r="L243" s="110">
        <f t="shared" si="40"/>
        <v>173.72</v>
      </c>
      <c r="M243" s="110">
        <f t="shared" si="41"/>
        <v>16.149999999999999</v>
      </c>
      <c r="N243" s="110">
        <f t="shared" si="42"/>
        <v>441.39</v>
      </c>
      <c r="O243" s="110">
        <v>631.27</v>
      </c>
      <c r="P243" s="111">
        <f t="shared" si="30"/>
        <v>2.5662106077301526E-4</v>
      </c>
    </row>
    <row r="244" spans="1:16" ht="26.1" customHeight="1" x14ac:dyDescent="0.2">
      <c r="A244" s="107" t="s">
        <v>784</v>
      </c>
      <c r="B244" s="108" t="s">
        <v>346</v>
      </c>
      <c r="C244" s="107" t="s">
        <v>101</v>
      </c>
      <c r="D244" s="107" t="s">
        <v>347</v>
      </c>
      <c r="E244" s="109" t="s">
        <v>178</v>
      </c>
      <c r="F244" s="108" t="s">
        <v>437</v>
      </c>
      <c r="G244" s="110">
        <v>9.5399999999999991</v>
      </c>
      <c r="H244" s="110">
        <v>7.02</v>
      </c>
      <c r="I244" s="110">
        <v>0.85</v>
      </c>
      <c r="J244" s="110">
        <v>1.67</v>
      </c>
      <c r="K244" s="110">
        <v>9.5399999999999991</v>
      </c>
      <c r="L244" s="110">
        <f t="shared" si="40"/>
        <v>483.11</v>
      </c>
      <c r="M244" s="110">
        <f t="shared" si="41"/>
        <v>58.49</v>
      </c>
      <c r="N244" s="110">
        <f t="shared" si="42"/>
        <v>114.92</v>
      </c>
      <c r="O244" s="110">
        <v>656.54</v>
      </c>
      <c r="P244" s="111">
        <f t="shared" si="30"/>
        <v>2.6689370830217731E-4</v>
      </c>
    </row>
    <row r="245" spans="1:16" ht="39" customHeight="1" x14ac:dyDescent="0.2">
      <c r="A245" s="107" t="s">
        <v>785</v>
      </c>
      <c r="B245" s="108" t="s">
        <v>349</v>
      </c>
      <c r="C245" s="107" t="s">
        <v>148</v>
      </c>
      <c r="D245" s="107" t="s">
        <v>350</v>
      </c>
      <c r="E245" s="109" t="s">
        <v>287</v>
      </c>
      <c r="F245" s="108" t="s">
        <v>786</v>
      </c>
      <c r="G245" s="110">
        <v>391.41</v>
      </c>
      <c r="H245" s="110">
        <v>61.03</v>
      </c>
      <c r="I245" s="110">
        <v>6.47</v>
      </c>
      <c r="J245" s="110">
        <v>323.91000000000003</v>
      </c>
      <c r="K245" s="110">
        <v>391.41</v>
      </c>
      <c r="L245" s="110">
        <f t="shared" si="40"/>
        <v>92.15</v>
      </c>
      <c r="M245" s="110">
        <f t="shared" si="41"/>
        <v>9.76</v>
      </c>
      <c r="N245" s="110">
        <f t="shared" si="42"/>
        <v>489.1</v>
      </c>
      <c r="O245" s="110">
        <v>591.02</v>
      </c>
      <c r="P245" s="111">
        <f t="shared" si="30"/>
        <v>2.4025881055343592E-4</v>
      </c>
    </row>
    <row r="246" spans="1:16" ht="39" customHeight="1" x14ac:dyDescent="0.2">
      <c r="A246" s="107" t="s">
        <v>787</v>
      </c>
      <c r="B246" s="108" t="s">
        <v>418</v>
      </c>
      <c r="C246" s="107" t="s">
        <v>148</v>
      </c>
      <c r="D246" s="107" t="s">
        <v>419</v>
      </c>
      <c r="E246" s="109" t="s">
        <v>287</v>
      </c>
      <c r="F246" s="108" t="s">
        <v>786</v>
      </c>
      <c r="G246" s="110">
        <v>152.1</v>
      </c>
      <c r="H246" s="110">
        <v>27.37</v>
      </c>
      <c r="I246" s="110">
        <v>2.74</v>
      </c>
      <c r="J246" s="110">
        <v>121.99</v>
      </c>
      <c r="K246" s="110">
        <v>152.1</v>
      </c>
      <c r="L246" s="110">
        <f t="shared" si="40"/>
        <v>41.32</v>
      </c>
      <c r="M246" s="110">
        <f t="shared" si="41"/>
        <v>4.13</v>
      </c>
      <c r="N246" s="110">
        <f t="shared" si="42"/>
        <v>184.2</v>
      </c>
      <c r="O246" s="110">
        <v>229.67</v>
      </c>
      <c r="P246" s="111">
        <f t="shared" si="30"/>
        <v>9.3364422557286764E-5</v>
      </c>
    </row>
    <row r="247" spans="1:16" ht="26.1" customHeight="1" x14ac:dyDescent="0.2">
      <c r="A247" s="107" t="s">
        <v>788</v>
      </c>
      <c r="B247" s="108" t="s">
        <v>789</v>
      </c>
      <c r="C247" s="107" t="s">
        <v>101</v>
      </c>
      <c r="D247" s="107" t="s">
        <v>790</v>
      </c>
      <c r="E247" s="109" t="s">
        <v>108</v>
      </c>
      <c r="F247" s="108" t="s">
        <v>791</v>
      </c>
      <c r="G247" s="110">
        <v>1031.1199999999999</v>
      </c>
      <c r="H247" s="110">
        <v>144.62</v>
      </c>
      <c r="I247" s="110">
        <v>15.33</v>
      </c>
      <c r="J247" s="110">
        <v>871.17</v>
      </c>
      <c r="K247" s="110">
        <v>1031.1199999999999</v>
      </c>
      <c r="L247" s="110">
        <f t="shared" si="40"/>
        <v>4338.6000000000004</v>
      </c>
      <c r="M247" s="110">
        <f t="shared" si="41"/>
        <v>459.9</v>
      </c>
      <c r="N247" s="110">
        <f t="shared" si="42"/>
        <v>26135.1</v>
      </c>
      <c r="O247" s="110">
        <v>30933.599999999999</v>
      </c>
      <c r="P247" s="111">
        <f t="shared" si="30"/>
        <v>1.2574988904158514E-2</v>
      </c>
    </row>
    <row r="248" spans="1:16" ht="24" customHeight="1" x14ac:dyDescent="0.2">
      <c r="A248" s="107" t="s">
        <v>792</v>
      </c>
      <c r="B248" s="108" t="s">
        <v>793</v>
      </c>
      <c r="C248" s="107" t="s">
        <v>101</v>
      </c>
      <c r="D248" s="107" t="s">
        <v>794</v>
      </c>
      <c r="E248" s="109" t="s">
        <v>103</v>
      </c>
      <c r="F248" s="108" t="s">
        <v>795</v>
      </c>
      <c r="G248" s="110">
        <v>328.47</v>
      </c>
      <c r="H248" s="110">
        <v>37.39</v>
      </c>
      <c r="I248" s="110">
        <v>3.94</v>
      </c>
      <c r="J248" s="110">
        <v>287.14</v>
      </c>
      <c r="K248" s="110">
        <v>328.47</v>
      </c>
      <c r="L248" s="110">
        <f t="shared" si="40"/>
        <v>406.42</v>
      </c>
      <c r="M248" s="110">
        <f t="shared" si="41"/>
        <v>42.82</v>
      </c>
      <c r="N248" s="110">
        <f t="shared" si="42"/>
        <v>3121.21</v>
      </c>
      <c r="O248" s="110">
        <v>3570.46</v>
      </c>
      <c r="P248" s="111">
        <f t="shared" si="30"/>
        <v>1.4514474514037102E-3</v>
      </c>
    </row>
    <row r="249" spans="1:16" ht="26.1" customHeight="1" x14ac:dyDescent="0.2">
      <c r="A249" s="107" t="s">
        <v>796</v>
      </c>
      <c r="B249" s="108" t="s">
        <v>393</v>
      </c>
      <c r="C249" s="107" t="s">
        <v>148</v>
      </c>
      <c r="D249" s="107" t="s">
        <v>394</v>
      </c>
      <c r="E249" s="109" t="s">
        <v>287</v>
      </c>
      <c r="F249" s="108" t="s">
        <v>797</v>
      </c>
      <c r="G249" s="110">
        <v>30.91</v>
      </c>
      <c r="H249" s="110">
        <v>21.34</v>
      </c>
      <c r="I249" s="110">
        <v>2.76</v>
      </c>
      <c r="J249" s="110">
        <v>6.81</v>
      </c>
      <c r="K249" s="110">
        <v>30.91</v>
      </c>
      <c r="L249" s="110">
        <f t="shared" si="40"/>
        <v>127.39</v>
      </c>
      <c r="M249" s="110">
        <f t="shared" si="41"/>
        <v>16.47</v>
      </c>
      <c r="N249" s="110">
        <f t="shared" si="42"/>
        <v>40.65</v>
      </c>
      <c r="O249" s="110">
        <v>184.53</v>
      </c>
      <c r="P249" s="111">
        <f t="shared" si="30"/>
        <v>7.5014311379353546E-5</v>
      </c>
    </row>
    <row r="250" spans="1:16" ht="24" customHeight="1" x14ac:dyDescent="0.2">
      <c r="A250" s="103" t="s">
        <v>798</v>
      </c>
      <c r="B250" s="103"/>
      <c r="C250" s="103"/>
      <c r="D250" s="103" t="s">
        <v>799</v>
      </c>
      <c r="E250" s="103"/>
      <c r="F250" s="104"/>
      <c r="G250" s="103"/>
      <c r="H250" s="103"/>
      <c r="I250" s="103"/>
      <c r="J250" s="103"/>
      <c r="K250" s="103"/>
      <c r="L250" s="103"/>
      <c r="M250" s="103"/>
      <c r="N250" s="103"/>
      <c r="O250" s="105">
        <v>4403.72</v>
      </c>
      <c r="P250" s="106">
        <f t="shared" si="30"/>
        <v>1.7901805847693427E-3</v>
      </c>
    </row>
    <row r="251" spans="1:16" ht="26.1" customHeight="1" x14ac:dyDescent="0.2">
      <c r="A251" s="107" t="s">
        <v>800</v>
      </c>
      <c r="B251" s="108" t="s">
        <v>322</v>
      </c>
      <c r="C251" s="107" t="s">
        <v>148</v>
      </c>
      <c r="D251" s="107" t="s">
        <v>323</v>
      </c>
      <c r="E251" s="109" t="s">
        <v>287</v>
      </c>
      <c r="F251" s="108" t="s">
        <v>801</v>
      </c>
      <c r="G251" s="110">
        <v>78.17</v>
      </c>
      <c r="H251" s="110">
        <v>56.57</v>
      </c>
      <c r="I251" s="110">
        <v>7.27</v>
      </c>
      <c r="J251" s="110">
        <v>14.33</v>
      </c>
      <c r="K251" s="110">
        <v>78.17</v>
      </c>
      <c r="L251" s="110">
        <f t="shared" ref="L251:L258" si="43">TRUNC(F251 * H251, 2)</f>
        <v>115.4</v>
      </c>
      <c r="M251" s="110">
        <f t="shared" ref="M251:M258" si="44">TRUNC(F251 * I251, 2)</f>
        <v>14.83</v>
      </c>
      <c r="N251" s="110">
        <f t="shared" ref="N251:N258" si="45">TRUNC(F251 * J251, 2)</f>
        <v>29.23</v>
      </c>
      <c r="O251" s="110">
        <v>159.46</v>
      </c>
      <c r="P251" s="111">
        <f t="shared" si="30"/>
        <v>6.4822966956872683E-5</v>
      </c>
    </row>
    <row r="252" spans="1:16" ht="26.1" customHeight="1" x14ac:dyDescent="0.2">
      <c r="A252" s="107" t="s">
        <v>802</v>
      </c>
      <c r="B252" s="108" t="s">
        <v>346</v>
      </c>
      <c r="C252" s="107" t="s">
        <v>101</v>
      </c>
      <c r="D252" s="107" t="s">
        <v>347</v>
      </c>
      <c r="E252" s="109" t="s">
        <v>178</v>
      </c>
      <c r="F252" s="108" t="s">
        <v>803</v>
      </c>
      <c r="G252" s="110">
        <v>9.5399999999999991</v>
      </c>
      <c r="H252" s="110">
        <v>7.02</v>
      </c>
      <c r="I252" s="110">
        <v>0.85</v>
      </c>
      <c r="J252" s="110">
        <v>1.67</v>
      </c>
      <c r="K252" s="110">
        <v>9.5399999999999991</v>
      </c>
      <c r="L252" s="110">
        <f t="shared" si="43"/>
        <v>21.41</v>
      </c>
      <c r="M252" s="110">
        <f t="shared" si="44"/>
        <v>2.59</v>
      </c>
      <c r="N252" s="110">
        <f t="shared" si="45"/>
        <v>5.09</v>
      </c>
      <c r="O252" s="110">
        <v>29.09</v>
      </c>
      <c r="P252" s="111">
        <f t="shared" si="30"/>
        <v>1.182553686677177E-5</v>
      </c>
    </row>
    <row r="253" spans="1:16" ht="39" customHeight="1" x14ac:dyDescent="0.2">
      <c r="A253" s="107" t="s">
        <v>804</v>
      </c>
      <c r="B253" s="108" t="s">
        <v>349</v>
      </c>
      <c r="C253" s="107" t="s">
        <v>148</v>
      </c>
      <c r="D253" s="107" t="s">
        <v>350</v>
      </c>
      <c r="E253" s="109" t="s">
        <v>287</v>
      </c>
      <c r="F253" s="108" t="s">
        <v>805</v>
      </c>
      <c r="G253" s="110">
        <v>391.41</v>
      </c>
      <c r="H253" s="110">
        <v>61.03</v>
      </c>
      <c r="I253" s="110">
        <v>6.47</v>
      </c>
      <c r="J253" s="110">
        <v>323.91000000000003</v>
      </c>
      <c r="K253" s="110">
        <v>391.41</v>
      </c>
      <c r="L253" s="110">
        <f t="shared" si="43"/>
        <v>18.3</v>
      </c>
      <c r="M253" s="110">
        <f t="shared" si="44"/>
        <v>1.94</v>
      </c>
      <c r="N253" s="110">
        <f t="shared" si="45"/>
        <v>97.17</v>
      </c>
      <c r="O253" s="110">
        <v>117.42</v>
      </c>
      <c r="P253" s="111">
        <f t="shared" si="30"/>
        <v>4.7733053932497118E-5</v>
      </c>
    </row>
    <row r="254" spans="1:16" ht="51.95" customHeight="1" x14ac:dyDescent="0.2">
      <c r="A254" s="107" t="s">
        <v>806</v>
      </c>
      <c r="B254" s="108" t="s">
        <v>807</v>
      </c>
      <c r="C254" s="107" t="s">
        <v>148</v>
      </c>
      <c r="D254" s="107" t="s">
        <v>808</v>
      </c>
      <c r="E254" s="109" t="s">
        <v>108</v>
      </c>
      <c r="F254" s="108" t="s">
        <v>123</v>
      </c>
      <c r="G254" s="110">
        <v>262.06</v>
      </c>
      <c r="H254" s="110">
        <v>116.91</v>
      </c>
      <c r="I254" s="110">
        <v>12.2</v>
      </c>
      <c r="J254" s="110">
        <v>132.94999999999999</v>
      </c>
      <c r="K254" s="110">
        <v>262.06</v>
      </c>
      <c r="L254" s="110">
        <f t="shared" si="43"/>
        <v>233.82</v>
      </c>
      <c r="M254" s="110">
        <f t="shared" si="44"/>
        <v>24.4</v>
      </c>
      <c r="N254" s="110">
        <f t="shared" si="45"/>
        <v>265.89999999999998</v>
      </c>
      <c r="O254" s="110">
        <v>524.12</v>
      </c>
      <c r="P254" s="111">
        <f t="shared" si="30"/>
        <v>2.130629213685947E-4</v>
      </c>
    </row>
    <row r="255" spans="1:16" ht="78" customHeight="1" x14ac:dyDescent="0.2">
      <c r="A255" s="107" t="s">
        <v>809</v>
      </c>
      <c r="B255" s="108" t="s">
        <v>810</v>
      </c>
      <c r="C255" s="107" t="s">
        <v>101</v>
      </c>
      <c r="D255" s="107" t="s">
        <v>811</v>
      </c>
      <c r="E255" s="109" t="s">
        <v>108</v>
      </c>
      <c r="F255" s="108" t="s">
        <v>123</v>
      </c>
      <c r="G255" s="110">
        <v>427.68</v>
      </c>
      <c r="H255" s="110">
        <v>90.73</v>
      </c>
      <c r="I255" s="110">
        <v>11.69</v>
      </c>
      <c r="J255" s="110">
        <v>325.26</v>
      </c>
      <c r="K255" s="110">
        <v>427.68</v>
      </c>
      <c r="L255" s="110">
        <f t="shared" si="43"/>
        <v>181.46</v>
      </c>
      <c r="M255" s="110">
        <f t="shared" si="44"/>
        <v>23.38</v>
      </c>
      <c r="N255" s="110">
        <f t="shared" si="45"/>
        <v>650.52</v>
      </c>
      <c r="O255" s="110">
        <v>855.36</v>
      </c>
      <c r="P255" s="111">
        <f t="shared" si="30"/>
        <v>3.477171266538983E-4</v>
      </c>
    </row>
    <row r="256" spans="1:16" ht="51.95" customHeight="1" x14ac:dyDescent="0.2">
      <c r="A256" s="107" t="s">
        <v>812</v>
      </c>
      <c r="B256" s="108" t="s">
        <v>813</v>
      </c>
      <c r="C256" s="107" t="s">
        <v>148</v>
      </c>
      <c r="D256" s="107" t="s">
        <v>814</v>
      </c>
      <c r="E256" s="109" t="s">
        <v>108</v>
      </c>
      <c r="F256" s="108" t="s">
        <v>109</v>
      </c>
      <c r="G256" s="110">
        <v>467.99</v>
      </c>
      <c r="H256" s="110">
        <v>212.18</v>
      </c>
      <c r="I256" s="110">
        <v>22.31</v>
      </c>
      <c r="J256" s="110">
        <v>233.5</v>
      </c>
      <c r="K256" s="110">
        <v>467.99</v>
      </c>
      <c r="L256" s="110">
        <f t="shared" si="43"/>
        <v>212.18</v>
      </c>
      <c r="M256" s="110">
        <f t="shared" si="44"/>
        <v>22.31</v>
      </c>
      <c r="N256" s="110">
        <f t="shared" si="45"/>
        <v>233.5</v>
      </c>
      <c r="O256" s="110">
        <v>467.99</v>
      </c>
      <c r="P256" s="111">
        <f t="shared" si="30"/>
        <v>1.9024520447853284E-4</v>
      </c>
    </row>
    <row r="257" spans="1:16" ht="65.099999999999994" customHeight="1" x14ac:dyDescent="0.2">
      <c r="A257" s="107" t="s">
        <v>815</v>
      </c>
      <c r="B257" s="108" t="s">
        <v>816</v>
      </c>
      <c r="C257" s="107" t="s">
        <v>101</v>
      </c>
      <c r="D257" s="107" t="s">
        <v>817</v>
      </c>
      <c r="E257" s="109" t="s">
        <v>108</v>
      </c>
      <c r="F257" s="108" t="s">
        <v>219</v>
      </c>
      <c r="G257" s="110">
        <v>444.74</v>
      </c>
      <c r="H257" s="110">
        <v>45.16</v>
      </c>
      <c r="I257" s="110">
        <v>7.57</v>
      </c>
      <c r="J257" s="110">
        <v>392.01</v>
      </c>
      <c r="K257" s="110">
        <v>444.74</v>
      </c>
      <c r="L257" s="110">
        <f t="shared" si="43"/>
        <v>225.8</v>
      </c>
      <c r="M257" s="110">
        <f t="shared" si="44"/>
        <v>37.85</v>
      </c>
      <c r="N257" s="110">
        <f t="shared" si="45"/>
        <v>1960.05</v>
      </c>
      <c r="O257" s="110">
        <v>2223.6999999999998</v>
      </c>
      <c r="P257" s="111">
        <f t="shared" si="30"/>
        <v>9.0396859163425168E-4</v>
      </c>
    </row>
    <row r="258" spans="1:16" ht="26.1" customHeight="1" x14ac:dyDescent="0.2">
      <c r="A258" s="107" t="s">
        <v>818</v>
      </c>
      <c r="B258" s="108" t="s">
        <v>393</v>
      </c>
      <c r="C258" s="107" t="s">
        <v>148</v>
      </c>
      <c r="D258" s="107" t="s">
        <v>394</v>
      </c>
      <c r="E258" s="109" t="s">
        <v>287</v>
      </c>
      <c r="F258" s="108" t="s">
        <v>819</v>
      </c>
      <c r="G258" s="110">
        <v>30.91</v>
      </c>
      <c r="H258" s="110">
        <v>21.34</v>
      </c>
      <c r="I258" s="110">
        <v>2.76</v>
      </c>
      <c r="J258" s="110">
        <v>6.81</v>
      </c>
      <c r="K258" s="110">
        <v>30.91</v>
      </c>
      <c r="L258" s="110">
        <f t="shared" si="43"/>
        <v>18.350000000000001</v>
      </c>
      <c r="M258" s="110">
        <f t="shared" si="44"/>
        <v>2.37</v>
      </c>
      <c r="N258" s="110">
        <f t="shared" si="45"/>
        <v>5.85</v>
      </c>
      <c r="O258" s="110">
        <v>26.58</v>
      </c>
      <c r="P258" s="111">
        <f t="shared" si="30"/>
        <v>1.0805182877923465E-5</v>
      </c>
    </row>
    <row r="259" spans="1:16" ht="24" customHeight="1" x14ac:dyDescent="0.2">
      <c r="A259" s="103" t="s">
        <v>820</v>
      </c>
      <c r="B259" s="103"/>
      <c r="C259" s="103"/>
      <c r="D259" s="103" t="s">
        <v>821</v>
      </c>
      <c r="E259" s="103"/>
      <c r="F259" s="104"/>
      <c r="G259" s="103"/>
      <c r="H259" s="103"/>
      <c r="I259" s="103"/>
      <c r="J259" s="103"/>
      <c r="K259" s="103"/>
      <c r="L259" s="103"/>
      <c r="M259" s="103"/>
      <c r="N259" s="103"/>
      <c r="O259" s="105">
        <v>5602.89</v>
      </c>
      <c r="P259" s="106">
        <f t="shared" si="30"/>
        <v>2.2776618169634542E-3</v>
      </c>
    </row>
    <row r="260" spans="1:16" ht="26.1" customHeight="1" x14ac:dyDescent="0.2">
      <c r="A260" s="107" t="s">
        <v>822</v>
      </c>
      <c r="B260" s="108" t="s">
        <v>635</v>
      </c>
      <c r="C260" s="107" t="s">
        <v>148</v>
      </c>
      <c r="D260" s="107" t="s">
        <v>636</v>
      </c>
      <c r="E260" s="109" t="s">
        <v>136</v>
      </c>
      <c r="F260" s="108" t="s">
        <v>823</v>
      </c>
      <c r="G260" s="110">
        <v>42.2</v>
      </c>
      <c r="H260" s="110">
        <v>14.51</v>
      </c>
      <c r="I260" s="110">
        <v>1.37</v>
      </c>
      <c r="J260" s="110">
        <v>26.32</v>
      </c>
      <c r="K260" s="110">
        <v>42.2</v>
      </c>
      <c r="L260" s="110">
        <f>TRUNC(F260 * H260, 2)</f>
        <v>1926.49</v>
      </c>
      <c r="M260" s="110">
        <f>TRUNC(F260 * I260, 2)</f>
        <v>181.89</v>
      </c>
      <c r="N260" s="110">
        <f>TRUNC(F260 * J260, 2)</f>
        <v>3494.5</v>
      </c>
      <c r="O260" s="110">
        <v>5602.89</v>
      </c>
      <c r="P260" s="111">
        <f t="shared" si="30"/>
        <v>2.2776618169634542E-3</v>
      </c>
    </row>
    <row r="261" spans="1:16" ht="26.1" customHeight="1" x14ac:dyDescent="0.2">
      <c r="A261" s="103" t="s">
        <v>824</v>
      </c>
      <c r="B261" s="103"/>
      <c r="C261" s="103"/>
      <c r="D261" s="103" t="s">
        <v>639</v>
      </c>
      <c r="E261" s="103"/>
      <c r="F261" s="104"/>
      <c r="G261" s="103"/>
      <c r="H261" s="103"/>
      <c r="I261" s="103"/>
      <c r="J261" s="103"/>
      <c r="K261" s="103"/>
      <c r="L261" s="103"/>
      <c r="M261" s="103"/>
      <c r="N261" s="103"/>
      <c r="O261" s="105">
        <v>45892.09</v>
      </c>
      <c r="P261" s="106">
        <f t="shared" si="30"/>
        <v>1.8655847445452321E-2</v>
      </c>
    </row>
    <row r="262" spans="1:16" ht="51.95" customHeight="1" x14ac:dyDescent="0.2">
      <c r="A262" s="107" t="s">
        <v>825</v>
      </c>
      <c r="B262" s="108" t="s">
        <v>641</v>
      </c>
      <c r="C262" s="107" t="s">
        <v>148</v>
      </c>
      <c r="D262" s="107" t="s">
        <v>642</v>
      </c>
      <c r="E262" s="109" t="s">
        <v>136</v>
      </c>
      <c r="F262" s="108" t="s">
        <v>826</v>
      </c>
      <c r="G262" s="110">
        <v>124.79</v>
      </c>
      <c r="H262" s="110">
        <v>28.07</v>
      </c>
      <c r="I262" s="110">
        <v>2.93</v>
      </c>
      <c r="J262" s="110">
        <v>93.79</v>
      </c>
      <c r="K262" s="110">
        <v>124.79</v>
      </c>
      <c r="L262" s="110">
        <f t="shared" ref="L262:L270" si="46">TRUNC(F262 * H262, 2)</f>
        <v>3396.47</v>
      </c>
      <c r="M262" s="110">
        <f t="shared" ref="M262:M270" si="47">TRUNC(F262 * I262, 2)</f>
        <v>354.53</v>
      </c>
      <c r="N262" s="110">
        <f t="shared" ref="N262:N270" si="48">TRUNC(F262 * J262, 2)</f>
        <v>11348.59</v>
      </c>
      <c r="O262" s="110">
        <v>15099.59</v>
      </c>
      <c r="P262" s="111">
        <f t="shared" ref="P262:P282" si="49">O262 / 2459930.6</f>
        <v>6.1382178830573508E-3</v>
      </c>
    </row>
    <row r="263" spans="1:16" ht="24" customHeight="1" x14ac:dyDescent="0.2">
      <c r="A263" s="107" t="s">
        <v>827</v>
      </c>
      <c r="B263" s="108" t="s">
        <v>645</v>
      </c>
      <c r="C263" s="107" t="s">
        <v>101</v>
      </c>
      <c r="D263" s="107" t="s">
        <v>646</v>
      </c>
      <c r="E263" s="109" t="s">
        <v>136</v>
      </c>
      <c r="F263" s="108" t="s">
        <v>826</v>
      </c>
      <c r="G263" s="110">
        <v>36.909999999999997</v>
      </c>
      <c r="H263" s="110">
        <v>10.72</v>
      </c>
      <c r="I263" s="110">
        <v>1.38</v>
      </c>
      <c r="J263" s="110">
        <v>24.81</v>
      </c>
      <c r="K263" s="110">
        <v>36.909999999999997</v>
      </c>
      <c r="L263" s="110">
        <f t="shared" si="46"/>
        <v>1297.1199999999999</v>
      </c>
      <c r="M263" s="110">
        <f t="shared" si="47"/>
        <v>166.98</v>
      </c>
      <c r="N263" s="110">
        <f t="shared" si="48"/>
        <v>3002.01</v>
      </c>
      <c r="O263" s="110">
        <v>4466.1099999999997</v>
      </c>
      <c r="P263" s="111">
        <f t="shared" si="49"/>
        <v>1.8155430888985239E-3</v>
      </c>
    </row>
    <row r="264" spans="1:16" ht="26.1" customHeight="1" x14ac:dyDescent="0.2">
      <c r="A264" s="107" t="s">
        <v>828</v>
      </c>
      <c r="B264" s="108" t="s">
        <v>648</v>
      </c>
      <c r="C264" s="107" t="s">
        <v>101</v>
      </c>
      <c r="D264" s="107" t="s">
        <v>649</v>
      </c>
      <c r="E264" s="109" t="s">
        <v>178</v>
      </c>
      <c r="F264" s="108" t="s">
        <v>109</v>
      </c>
      <c r="G264" s="110">
        <v>150.91</v>
      </c>
      <c r="H264" s="110">
        <v>15.95</v>
      </c>
      <c r="I264" s="110">
        <v>1.56</v>
      </c>
      <c r="J264" s="110">
        <v>133.4</v>
      </c>
      <c r="K264" s="110">
        <v>150.91</v>
      </c>
      <c r="L264" s="110">
        <f t="shared" si="46"/>
        <v>15.95</v>
      </c>
      <c r="M264" s="110">
        <f t="shared" si="47"/>
        <v>1.56</v>
      </c>
      <c r="N264" s="110">
        <f t="shared" si="48"/>
        <v>133.4</v>
      </c>
      <c r="O264" s="110">
        <v>150.91</v>
      </c>
      <c r="P264" s="111">
        <f t="shared" si="49"/>
        <v>6.1347259146253956E-5</v>
      </c>
    </row>
    <row r="265" spans="1:16" ht="65.099999999999994" customHeight="1" x14ac:dyDescent="0.2">
      <c r="A265" s="107" t="s">
        <v>829</v>
      </c>
      <c r="B265" s="108" t="s">
        <v>652</v>
      </c>
      <c r="C265" s="107" t="s">
        <v>148</v>
      </c>
      <c r="D265" s="107" t="s">
        <v>653</v>
      </c>
      <c r="E265" s="109" t="s">
        <v>136</v>
      </c>
      <c r="F265" s="108" t="s">
        <v>830</v>
      </c>
      <c r="G265" s="110">
        <v>43.59</v>
      </c>
      <c r="H265" s="110">
        <v>19.940000000000001</v>
      </c>
      <c r="I265" s="110">
        <v>2.72</v>
      </c>
      <c r="J265" s="110">
        <v>20.93</v>
      </c>
      <c r="K265" s="110">
        <v>43.59</v>
      </c>
      <c r="L265" s="110">
        <f t="shared" si="46"/>
        <v>11026.82</v>
      </c>
      <c r="M265" s="110">
        <f t="shared" si="47"/>
        <v>1504.16</v>
      </c>
      <c r="N265" s="110">
        <f t="shared" si="48"/>
        <v>11574.29</v>
      </c>
      <c r="O265" s="110">
        <v>24105.27</v>
      </c>
      <c r="P265" s="111">
        <f t="shared" si="49"/>
        <v>9.7991666919383814E-3</v>
      </c>
    </row>
    <row r="266" spans="1:16" ht="26.1" customHeight="1" x14ac:dyDescent="0.2">
      <c r="A266" s="107" t="s">
        <v>831</v>
      </c>
      <c r="B266" s="108" t="s">
        <v>832</v>
      </c>
      <c r="C266" s="107" t="s">
        <v>148</v>
      </c>
      <c r="D266" s="107" t="s">
        <v>833</v>
      </c>
      <c r="E266" s="109" t="s">
        <v>136</v>
      </c>
      <c r="F266" s="108" t="s">
        <v>207</v>
      </c>
      <c r="G266" s="110">
        <v>2.37</v>
      </c>
      <c r="H266" s="110">
        <v>0.75</v>
      </c>
      <c r="I266" s="110">
        <v>1.17</v>
      </c>
      <c r="J266" s="110">
        <v>0.45</v>
      </c>
      <c r="K266" s="110">
        <v>2.37</v>
      </c>
      <c r="L266" s="110">
        <f t="shared" si="46"/>
        <v>7.5</v>
      </c>
      <c r="M266" s="110">
        <f t="shared" si="47"/>
        <v>11.7</v>
      </c>
      <c r="N266" s="110">
        <f t="shared" si="48"/>
        <v>4.5</v>
      </c>
      <c r="O266" s="110">
        <v>23.7</v>
      </c>
      <c r="P266" s="111">
        <f t="shared" si="49"/>
        <v>9.6344181417150543E-6</v>
      </c>
    </row>
    <row r="267" spans="1:16" ht="39" customHeight="1" x14ac:dyDescent="0.2">
      <c r="A267" s="107" t="s">
        <v>834</v>
      </c>
      <c r="B267" s="108" t="s">
        <v>835</v>
      </c>
      <c r="C267" s="107" t="s">
        <v>148</v>
      </c>
      <c r="D267" s="107" t="s">
        <v>836</v>
      </c>
      <c r="E267" s="109" t="s">
        <v>287</v>
      </c>
      <c r="F267" s="108" t="s">
        <v>837</v>
      </c>
      <c r="G267" s="110">
        <v>185.47</v>
      </c>
      <c r="H267" s="110">
        <v>4.8600000000000003</v>
      </c>
      <c r="I267" s="110">
        <v>9.0500000000000007</v>
      </c>
      <c r="J267" s="110">
        <v>171.56</v>
      </c>
      <c r="K267" s="110">
        <v>185.47</v>
      </c>
      <c r="L267" s="110">
        <f t="shared" si="46"/>
        <v>7.29</v>
      </c>
      <c r="M267" s="110">
        <f t="shared" si="47"/>
        <v>13.57</v>
      </c>
      <c r="N267" s="110">
        <f t="shared" si="48"/>
        <v>257.33999999999997</v>
      </c>
      <c r="O267" s="110">
        <v>278.2</v>
      </c>
      <c r="P267" s="111">
        <f t="shared" si="49"/>
        <v>1.1309262139346532E-4</v>
      </c>
    </row>
    <row r="268" spans="1:16" ht="39" customHeight="1" x14ac:dyDescent="0.2">
      <c r="A268" s="107" t="s">
        <v>838</v>
      </c>
      <c r="B268" s="108" t="s">
        <v>839</v>
      </c>
      <c r="C268" s="107" t="s">
        <v>148</v>
      </c>
      <c r="D268" s="107" t="s">
        <v>840</v>
      </c>
      <c r="E268" s="109" t="s">
        <v>136</v>
      </c>
      <c r="F268" s="108" t="s">
        <v>207</v>
      </c>
      <c r="G268" s="110">
        <v>9.1199999999999992</v>
      </c>
      <c r="H268" s="110">
        <v>1.72</v>
      </c>
      <c r="I268" s="110">
        <v>0.22</v>
      </c>
      <c r="J268" s="110">
        <v>7.18</v>
      </c>
      <c r="K268" s="110">
        <v>9.1199999999999992</v>
      </c>
      <c r="L268" s="110">
        <f t="shared" si="46"/>
        <v>17.2</v>
      </c>
      <c r="M268" s="110">
        <f t="shared" si="47"/>
        <v>2.2000000000000002</v>
      </c>
      <c r="N268" s="110">
        <f t="shared" si="48"/>
        <v>71.8</v>
      </c>
      <c r="O268" s="110">
        <v>91.2</v>
      </c>
      <c r="P268" s="111">
        <f t="shared" si="49"/>
        <v>3.7074216646599706E-5</v>
      </c>
    </row>
    <row r="269" spans="1:16" ht="26.1" customHeight="1" x14ac:dyDescent="0.2">
      <c r="A269" s="107" t="s">
        <v>841</v>
      </c>
      <c r="B269" s="108" t="s">
        <v>842</v>
      </c>
      <c r="C269" s="107" t="s">
        <v>148</v>
      </c>
      <c r="D269" s="107" t="s">
        <v>843</v>
      </c>
      <c r="E269" s="109" t="s">
        <v>136</v>
      </c>
      <c r="F269" s="108" t="s">
        <v>207</v>
      </c>
      <c r="G269" s="110">
        <v>3.88</v>
      </c>
      <c r="H269" s="110">
        <v>1.4</v>
      </c>
      <c r="I269" s="110">
        <v>0.18</v>
      </c>
      <c r="J269" s="110">
        <v>2.2999999999999998</v>
      </c>
      <c r="K269" s="110">
        <v>3.88</v>
      </c>
      <c r="L269" s="110">
        <f t="shared" si="46"/>
        <v>14</v>
      </c>
      <c r="M269" s="110">
        <f t="shared" si="47"/>
        <v>1.8</v>
      </c>
      <c r="N269" s="110">
        <f t="shared" si="48"/>
        <v>23</v>
      </c>
      <c r="O269" s="110">
        <v>38.799999999999997</v>
      </c>
      <c r="P269" s="111">
        <f t="shared" si="49"/>
        <v>1.57728026961411E-5</v>
      </c>
    </row>
    <row r="270" spans="1:16" ht="39" customHeight="1" x14ac:dyDescent="0.2">
      <c r="A270" s="107" t="s">
        <v>844</v>
      </c>
      <c r="B270" s="108" t="s">
        <v>845</v>
      </c>
      <c r="C270" s="107" t="s">
        <v>148</v>
      </c>
      <c r="D270" s="107" t="s">
        <v>846</v>
      </c>
      <c r="E270" s="109" t="s">
        <v>287</v>
      </c>
      <c r="F270" s="108" t="s">
        <v>109</v>
      </c>
      <c r="G270" s="110">
        <v>1638.31</v>
      </c>
      <c r="H270" s="110">
        <v>32.29</v>
      </c>
      <c r="I270" s="110">
        <v>54.89</v>
      </c>
      <c r="J270" s="110">
        <v>1551.13</v>
      </c>
      <c r="K270" s="110">
        <v>1638.31</v>
      </c>
      <c r="L270" s="110">
        <f t="shared" si="46"/>
        <v>32.29</v>
      </c>
      <c r="M270" s="110">
        <f t="shared" si="47"/>
        <v>54.89</v>
      </c>
      <c r="N270" s="110">
        <f t="shared" si="48"/>
        <v>1551.13</v>
      </c>
      <c r="O270" s="110">
        <v>1638.31</v>
      </c>
      <c r="P270" s="111">
        <f t="shared" si="49"/>
        <v>6.6599846353388988E-4</v>
      </c>
    </row>
    <row r="271" spans="1:16" ht="24" customHeight="1" x14ac:dyDescent="0.2">
      <c r="A271" s="103" t="s">
        <v>847</v>
      </c>
      <c r="B271" s="103"/>
      <c r="C271" s="103"/>
      <c r="D271" s="103" t="s">
        <v>656</v>
      </c>
      <c r="E271" s="103"/>
      <c r="F271" s="104"/>
      <c r="G271" s="103"/>
      <c r="H271" s="103"/>
      <c r="I271" s="103"/>
      <c r="J271" s="103"/>
      <c r="K271" s="103"/>
      <c r="L271" s="103"/>
      <c r="M271" s="103"/>
      <c r="N271" s="103"/>
      <c r="O271" s="105">
        <v>224.44</v>
      </c>
      <c r="P271" s="106">
        <f t="shared" si="49"/>
        <v>9.1238346317574969E-5</v>
      </c>
    </row>
    <row r="272" spans="1:16" ht="65.099999999999994" customHeight="1" x14ac:dyDescent="0.2">
      <c r="A272" s="107" t="s">
        <v>848</v>
      </c>
      <c r="B272" s="108" t="s">
        <v>658</v>
      </c>
      <c r="C272" s="107" t="s">
        <v>148</v>
      </c>
      <c r="D272" s="107" t="s">
        <v>659</v>
      </c>
      <c r="E272" s="109" t="s">
        <v>103</v>
      </c>
      <c r="F272" s="108" t="s">
        <v>161</v>
      </c>
      <c r="G272" s="110">
        <v>56.11</v>
      </c>
      <c r="H272" s="110">
        <v>12.1</v>
      </c>
      <c r="I272" s="110">
        <v>1.28</v>
      </c>
      <c r="J272" s="110">
        <v>42.73</v>
      </c>
      <c r="K272" s="110">
        <v>56.11</v>
      </c>
      <c r="L272" s="110">
        <f>TRUNC(F272 * H272, 2)</f>
        <v>48.4</v>
      </c>
      <c r="M272" s="110">
        <f>TRUNC(F272 * I272, 2)</f>
        <v>5.12</v>
      </c>
      <c r="N272" s="110">
        <f>TRUNC(F272 * J272, 2)</f>
        <v>170.92</v>
      </c>
      <c r="O272" s="110">
        <v>224.44</v>
      </c>
      <c r="P272" s="111">
        <f t="shared" si="49"/>
        <v>9.1238346317574969E-5</v>
      </c>
    </row>
    <row r="273" spans="1:16" ht="24" customHeight="1" x14ac:dyDescent="0.2">
      <c r="A273" s="103" t="s">
        <v>849</v>
      </c>
      <c r="B273" s="103"/>
      <c r="C273" s="103"/>
      <c r="D273" s="103" t="s">
        <v>666</v>
      </c>
      <c r="E273" s="103"/>
      <c r="F273" s="104"/>
      <c r="G273" s="103"/>
      <c r="H273" s="103"/>
      <c r="I273" s="103"/>
      <c r="J273" s="103"/>
      <c r="K273" s="103"/>
      <c r="L273" s="103"/>
      <c r="M273" s="103"/>
      <c r="N273" s="103"/>
      <c r="O273" s="105">
        <v>34515.760000000002</v>
      </c>
      <c r="P273" s="106">
        <f t="shared" si="49"/>
        <v>1.4031192587303074E-2</v>
      </c>
    </row>
    <row r="274" spans="1:16" ht="24" customHeight="1" x14ac:dyDescent="0.2">
      <c r="A274" s="107" t="s">
        <v>850</v>
      </c>
      <c r="B274" s="108" t="s">
        <v>668</v>
      </c>
      <c r="C274" s="107" t="s">
        <v>101</v>
      </c>
      <c r="D274" s="107" t="s">
        <v>851</v>
      </c>
      <c r="E274" s="109" t="s">
        <v>287</v>
      </c>
      <c r="F274" s="108" t="s">
        <v>852</v>
      </c>
      <c r="G274" s="110">
        <v>13.83</v>
      </c>
      <c r="H274" s="110">
        <v>10.01</v>
      </c>
      <c r="I274" s="110">
        <v>1.28</v>
      </c>
      <c r="J274" s="110">
        <v>2.54</v>
      </c>
      <c r="K274" s="110">
        <v>13.83</v>
      </c>
      <c r="L274" s="110">
        <f>TRUNC(F274 * H274, 2)</f>
        <v>633.42999999999995</v>
      </c>
      <c r="M274" s="110">
        <f>TRUNC(F274 * I274, 2)</f>
        <v>80.989999999999995</v>
      </c>
      <c r="N274" s="110">
        <f>TRUNC(F274 * J274, 2)</f>
        <v>160.72999999999999</v>
      </c>
      <c r="O274" s="110">
        <v>875.16</v>
      </c>
      <c r="P274" s="111">
        <f t="shared" si="49"/>
        <v>3.557661342153311E-4</v>
      </c>
    </row>
    <row r="275" spans="1:16" ht="26.1" customHeight="1" x14ac:dyDescent="0.2">
      <c r="A275" s="107" t="s">
        <v>853</v>
      </c>
      <c r="B275" s="108" t="s">
        <v>672</v>
      </c>
      <c r="C275" s="107" t="s">
        <v>101</v>
      </c>
      <c r="D275" s="107" t="s">
        <v>673</v>
      </c>
      <c r="E275" s="109" t="s">
        <v>108</v>
      </c>
      <c r="F275" s="108" t="s">
        <v>492</v>
      </c>
      <c r="G275" s="110">
        <v>280</v>
      </c>
      <c r="H275" s="110">
        <v>0</v>
      </c>
      <c r="I275" s="110">
        <v>0</v>
      </c>
      <c r="J275" s="110">
        <v>280</v>
      </c>
      <c r="K275" s="110">
        <v>280</v>
      </c>
      <c r="L275" s="110">
        <f>TRUNC(F275 * H275, 2)</f>
        <v>0</v>
      </c>
      <c r="M275" s="110">
        <f>TRUNC(F275 * I275, 2)</f>
        <v>0</v>
      </c>
      <c r="N275" s="110">
        <f>TRUNC(F275 * J275, 2)</f>
        <v>3640</v>
      </c>
      <c r="O275" s="110">
        <v>3640</v>
      </c>
      <c r="P275" s="111">
        <f t="shared" si="49"/>
        <v>1.4797165415967426E-3</v>
      </c>
    </row>
    <row r="276" spans="1:16" ht="51.95" customHeight="1" x14ac:dyDescent="0.2">
      <c r="A276" s="107" t="s">
        <v>854</v>
      </c>
      <c r="B276" s="108" t="s">
        <v>675</v>
      </c>
      <c r="C276" s="107" t="s">
        <v>148</v>
      </c>
      <c r="D276" s="107" t="s">
        <v>676</v>
      </c>
      <c r="E276" s="109" t="s">
        <v>287</v>
      </c>
      <c r="F276" s="108" t="s">
        <v>855</v>
      </c>
      <c r="G276" s="110">
        <v>6.18</v>
      </c>
      <c r="H276" s="110">
        <v>1.01</v>
      </c>
      <c r="I276" s="110">
        <v>2.7</v>
      </c>
      <c r="J276" s="110">
        <v>2.4700000000000002</v>
      </c>
      <c r="K276" s="110">
        <v>6.18</v>
      </c>
      <c r="L276" s="110">
        <f>TRUNC(F276 * H276, 2)</f>
        <v>212.1</v>
      </c>
      <c r="M276" s="110">
        <f>TRUNC(F276 * I276, 2)</f>
        <v>567</v>
      </c>
      <c r="N276" s="110">
        <f>TRUNC(F276 * J276, 2)</f>
        <v>518.70000000000005</v>
      </c>
      <c r="O276" s="110">
        <v>1297.8</v>
      </c>
      <c r="P276" s="111">
        <f t="shared" si="49"/>
        <v>5.2757585925391549E-4</v>
      </c>
    </row>
    <row r="277" spans="1:16" ht="39" customHeight="1" x14ac:dyDescent="0.2">
      <c r="A277" s="107" t="s">
        <v>856</v>
      </c>
      <c r="B277" s="108" t="s">
        <v>679</v>
      </c>
      <c r="C277" s="107" t="s">
        <v>148</v>
      </c>
      <c r="D277" s="107" t="s">
        <v>680</v>
      </c>
      <c r="E277" s="109" t="s">
        <v>681</v>
      </c>
      <c r="F277" s="108" t="s">
        <v>857</v>
      </c>
      <c r="G277" s="110">
        <v>2.14</v>
      </c>
      <c r="H277" s="110">
        <v>0.28999999999999998</v>
      </c>
      <c r="I277" s="110">
        <v>0.76</v>
      </c>
      <c r="J277" s="110">
        <v>1.0900000000000001</v>
      </c>
      <c r="K277" s="110">
        <v>2.14</v>
      </c>
      <c r="L277" s="110">
        <f>TRUNC(F277 * H277, 2)</f>
        <v>1827</v>
      </c>
      <c r="M277" s="110">
        <f>TRUNC(F277 * I277, 2)</f>
        <v>4788</v>
      </c>
      <c r="N277" s="110">
        <f>TRUNC(F277 * J277, 2)</f>
        <v>6867</v>
      </c>
      <c r="O277" s="110">
        <v>13482</v>
      </c>
      <c r="P277" s="111">
        <f t="shared" si="49"/>
        <v>5.4806424213756271E-3</v>
      </c>
    </row>
    <row r="278" spans="1:16" ht="65.099999999999994" customHeight="1" x14ac:dyDescent="0.2">
      <c r="A278" s="107" t="s">
        <v>858</v>
      </c>
      <c r="B278" s="108" t="s">
        <v>684</v>
      </c>
      <c r="C278" s="107" t="s">
        <v>148</v>
      </c>
      <c r="D278" s="107" t="s">
        <v>685</v>
      </c>
      <c r="E278" s="109" t="s">
        <v>686</v>
      </c>
      <c r="F278" s="108" t="s">
        <v>749</v>
      </c>
      <c r="G278" s="110">
        <v>12.08</v>
      </c>
      <c r="H278" s="110">
        <v>8.74</v>
      </c>
      <c r="I278" s="110">
        <v>1.1200000000000001</v>
      </c>
      <c r="J278" s="110">
        <v>2.2200000000000002</v>
      </c>
      <c r="K278" s="110">
        <v>12.08</v>
      </c>
      <c r="L278" s="110">
        <f>TRUNC(F278 * H278, 2)</f>
        <v>11012.4</v>
      </c>
      <c r="M278" s="110">
        <f>TRUNC(F278 * I278, 2)</f>
        <v>1411.2</v>
      </c>
      <c r="N278" s="110">
        <f>TRUNC(F278 * J278, 2)</f>
        <v>2797.2</v>
      </c>
      <c r="O278" s="110">
        <v>15220.8</v>
      </c>
      <c r="P278" s="111">
        <f t="shared" si="49"/>
        <v>6.1874916308614558E-3</v>
      </c>
    </row>
    <row r="279" spans="1:16" ht="24" customHeight="1" x14ac:dyDescent="0.2">
      <c r="A279" s="103" t="s">
        <v>859</v>
      </c>
      <c r="B279" s="103"/>
      <c r="C279" s="103"/>
      <c r="D279" s="103" t="s">
        <v>860</v>
      </c>
      <c r="E279" s="103"/>
      <c r="F279" s="104"/>
      <c r="G279" s="103"/>
      <c r="H279" s="103"/>
      <c r="I279" s="103"/>
      <c r="J279" s="103"/>
      <c r="K279" s="103"/>
      <c r="L279" s="103"/>
      <c r="M279" s="103"/>
      <c r="N279" s="103"/>
      <c r="O279" s="105">
        <v>3509.5</v>
      </c>
      <c r="P279" s="106">
        <f t="shared" si="49"/>
        <v>1.4266662644872989E-3</v>
      </c>
    </row>
    <row r="280" spans="1:16" ht="24" customHeight="1" x14ac:dyDescent="0.2">
      <c r="A280" s="103" t="s">
        <v>861</v>
      </c>
      <c r="B280" s="103"/>
      <c r="C280" s="103"/>
      <c r="D280" s="103" t="s">
        <v>862</v>
      </c>
      <c r="E280" s="103"/>
      <c r="F280" s="104"/>
      <c r="G280" s="103"/>
      <c r="H280" s="103"/>
      <c r="I280" s="103"/>
      <c r="J280" s="103"/>
      <c r="K280" s="103"/>
      <c r="L280" s="103"/>
      <c r="M280" s="103"/>
      <c r="N280" s="103"/>
      <c r="O280" s="105">
        <v>3509.5</v>
      </c>
      <c r="P280" s="106">
        <f t="shared" si="49"/>
        <v>1.4266662644872989E-3</v>
      </c>
    </row>
    <row r="281" spans="1:16" ht="24" customHeight="1" x14ac:dyDescent="0.2">
      <c r="A281" s="107" t="s">
        <v>863</v>
      </c>
      <c r="B281" s="108" t="s">
        <v>864</v>
      </c>
      <c r="C281" s="107" t="s">
        <v>101</v>
      </c>
      <c r="D281" s="107" t="s">
        <v>865</v>
      </c>
      <c r="E281" s="109" t="s">
        <v>866</v>
      </c>
      <c r="F281" s="108" t="s">
        <v>207</v>
      </c>
      <c r="G281" s="110">
        <v>210.95</v>
      </c>
      <c r="H281" s="110">
        <v>21.31</v>
      </c>
      <c r="I281" s="110">
        <v>63.09</v>
      </c>
      <c r="J281" s="110">
        <v>126.55</v>
      </c>
      <c r="K281" s="110">
        <v>210.95</v>
      </c>
      <c r="L281" s="110">
        <f>TRUNC(F281 * H281, 2)</f>
        <v>213.1</v>
      </c>
      <c r="M281" s="110">
        <f>TRUNC(F281 * I281, 2)</f>
        <v>630.9</v>
      </c>
      <c r="N281" s="110">
        <f>TRUNC(F281 * J281, 2)</f>
        <v>1265.5</v>
      </c>
      <c r="O281" s="110">
        <v>2109.5</v>
      </c>
      <c r="P281" s="111">
        <f t="shared" si="49"/>
        <v>8.5754451771932099E-4</v>
      </c>
    </row>
    <row r="282" spans="1:16" ht="26.1" customHeight="1" x14ac:dyDescent="0.2">
      <c r="A282" s="107" t="s">
        <v>867</v>
      </c>
      <c r="B282" s="108" t="s">
        <v>672</v>
      </c>
      <c r="C282" s="107" t="s">
        <v>101</v>
      </c>
      <c r="D282" s="107" t="s">
        <v>673</v>
      </c>
      <c r="E282" s="109" t="s">
        <v>108</v>
      </c>
      <c r="F282" s="108" t="s">
        <v>219</v>
      </c>
      <c r="G282" s="110">
        <v>280</v>
      </c>
      <c r="H282" s="110">
        <v>0</v>
      </c>
      <c r="I282" s="110">
        <v>0</v>
      </c>
      <c r="J282" s="110">
        <v>280</v>
      </c>
      <c r="K282" s="110">
        <v>280</v>
      </c>
      <c r="L282" s="110">
        <f>TRUNC(F282 * H282, 2)</f>
        <v>0</v>
      </c>
      <c r="M282" s="110">
        <f>TRUNC(F282 * I282, 2)</f>
        <v>0</v>
      </c>
      <c r="N282" s="110">
        <f>TRUNC(F282 * J282, 2)</f>
        <v>1400</v>
      </c>
      <c r="O282" s="110">
        <v>1400</v>
      </c>
      <c r="P282" s="111">
        <f t="shared" si="49"/>
        <v>5.6912174676797787E-4</v>
      </c>
    </row>
    <row r="283" spans="1:16" x14ac:dyDescent="0.2">
      <c r="A283" s="112"/>
      <c r="B283" s="112"/>
      <c r="C283" s="112"/>
      <c r="D283" s="112"/>
      <c r="E283" s="112"/>
      <c r="F283" s="112"/>
      <c r="G283" s="112"/>
      <c r="H283" s="112"/>
      <c r="I283" s="112"/>
      <c r="J283" s="112"/>
      <c r="K283" s="112" t="s">
        <v>868</v>
      </c>
      <c r="L283" s="116">
        <f>SUM(L8:L282)</f>
        <v>923233.47000000055</v>
      </c>
      <c r="M283" s="116">
        <f t="shared" ref="M283:N283" si="50">SUM(M8:M282)</f>
        <v>163326.63999999996</v>
      </c>
      <c r="N283" s="116">
        <f t="shared" si="50"/>
        <v>1373369.5999999996</v>
      </c>
      <c r="O283" s="116" t="s">
        <v>869</v>
      </c>
      <c r="P283" s="112"/>
    </row>
    <row r="284" spans="1:16" x14ac:dyDescent="0.2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7">
        <f>L283/$O$283</f>
        <v>0.37530874651504414</v>
      </c>
      <c r="M284" s="117">
        <f t="shared" ref="M284:N284" si="51">M283/$O$283</f>
        <v>6.6394816178960481E-2</v>
      </c>
      <c r="N284" s="117">
        <f t="shared" si="51"/>
        <v>0.55829607550717064</v>
      </c>
      <c r="O284" s="113"/>
      <c r="P284" s="113"/>
    </row>
    <row r="285" spans="1:16" x14ac:dyDescent="0.2">
      <c r="A285" s="141" t="s">
        <v>870</v>
      </c>
      <c r="B285" s="141"/>
      <c r="C285" s="141"/>
      <c r="D285" s="114" t="s">
        <v>871</v>
      </c>
      <c r="E285" s="112"/>
      <c r="F285" s="112"/>
      <c r="G285" s="112"/>
      <c r="H285" s="112"/>
      <c r="I285" s="112"/>
      <c r="J285" s="112"/>
      <c r="K285" s="112"/>
      <c r="L285" s="135" t="s">
        <v>872</v>
      </c>
      <c r="M285" s="141"/>
      <c r="N285" s="142">
        <v>2459930.6</v>
      </c>
      <c r="O285" s="141"/>
      <c r="P285" s="141"/>
    </row>
    <row r="286" spans="1:16" x14ac:dyDescent="0.2">
      <c r="A286" s="141" t="s">
        <v>873</v>
      </c>
      <c r="B286" s="141"/>
      <c r="C286" s="141"/>
      <c r="D286" s="114"/>
      <c r="E286" s="112"/>
      <c r="F286" s="112"/>
      <c r="G286" s="112"/>
      <c r="H286" s="112"/>
      <c r="I286" s="112"/>
      <c r="J286" s="112"/>
      <c r="K286" s="112"/>
      <c r="L286" s="135" t="s">
        <v>874</v>
      </c>
      <c r="M286" s="141"/>
      <c r="N286" s="142">
        <v>0</v>
      </c>
      <c r="O286" s="141"/>
      <c r="P286" s="141"/>
    </row>
    <row r="287" spans="1:16" x14ac:dyDescent="0.2">
      <c r="A287" s="141" t="s">
        <v>875</v>
      </c>
      <c r="B287" s="141"/>
      <c r="C287" s="141"/>
      <c r="D287" s="114" t="s">
        <v>876</v>
      </c>
      <c r="E287" s="112"/>
      <c r="F287" s="112"/>
      <c r="G287" s="112"/>
      <c r="H287" s="112"/>
      <c r="I287" s="112"/>
      <c r="J287" s="112"/>
      <c r="K287" s="112"/>
      <c r="L287" s="135" t="s">
        <v>15</v>
      </c>
      <c r="M287" s="141"/>
      <c r="N287" s="142">
        <v>2459930.6</v>
      </c>
      <c r="O287" s="141"/>
      <c r="P287" s="141"/>
    </row>
    <row r="288" spans="1:16" ht="60" customHeight="1" x14ac:dyDescent="0.2">
      <c r="A288" s="115"/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</row>
    <row r="289" spans="1:16" ht="69.95" customHeight="1" x14ac:dyDescent="0.2">
      <c r="A289" s="143" t="s">
        <v>877</v>
      </c>
      <c r="B289" s="137"/>
      <c r="C289" s="137"/>
      <c r="D289" s="137"/>
      <c r="E289" s="137"/>
      <c r="F289" s="137"/>
      <c r="G289" s="137"/>
      <c r="H289" s="137"/>
      <c r="I289" s="137"/>
      <c r="J289" s="137"/>
      <c r="K289" s="137"/>
      <c r="L289" s="137"/>
      <c r="M289" s="137"/>
      <c r="N289" s="137"/>
      <c r="O289" s="137"/>
      <c r="P289" s="137"/>
    </row>
  </sheetData>
  <mergeCells count="27">
    <mergeCell ref="A287:C287"/>
    <mergeCell ref="L287:M287"/>
    <mergeCell ref="N287:P287"/>
    <mergeCell ref="A289:P289"/>
    <mergeCell ref="P4:P5"/>
    <mergeCell ref="A285:C285"/>
    <mergeCell ref="L285:M285"/>
    <mergeCell ref="N285:P285"/>
    <mergeCell ref="A286:C286"/>
    <mergeCell ref="L286:M286"/>
    <mergeCell ref="N286:P286"/>
    <mergeCell ref="A3:P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E1:G1"/>
    <mergeCell ref="H1:J1"/>
    <mergeCell ref="K1:P1"/>
    <mergeCell ref="E2:G2"/>
    <mergeCell ref="H2:J2"/>
    <mergeCell ref="K2:P2"/>
  </mergeCells>
  <pageMargins left="0.5" right="0.5" top="1" bottom="1" header="0.5" footer="0.5"/>
  <pageSetup paperSize="9" fitToHeight="0" orientation="landscape"/>
  <headerFooter>
    <oddHeader>&amp;L &amp;CSesc-MG
CNPJ: 03.643.856/0001-73 &amp;R</oddHeader>
    <oddFooter>&amp;L &amp;CRua dos Tupinambás Andar - Centro - Belo Horizonte / MG
 / rosanaalmeida@sescmg.com.br 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878</v>
      </c>
    </row>
    <row r="3" spans="1:16" x14ac:dyDescent="0.2">
      <c r="A3" s="19" t="s">
        <v>879</v>
      </c>
    </row>
    <row r="4" spans="1:16" ht="13.5" thickBot="1" x14ac:dyDescent="0.25"/>
    <row r="5" spans="1:16" ht="13.5" thickBot="1" x14ac:dyDescent="0.25">
      <c r="A5" s="152" t="s">
        <v>880</v>
      </c>
      <c r="B5" s="146" t="s">
        <v>49</v>
      </c>
      <c r="C5" s="144"/>
      <c r="D5" s="145"/>
      <c r="E5" s="146" t="s">
        <v>881</v>
      </c>
      <c r="F5" s="144"/>
      <c r="G5" s="145"/>
      <c r="H5" s="144" t="s">
        <v>882</v>
      </c>
      <c r="I5" s="144"/>
      <c r="J5" s="145"/>
      <c r="K5" s="146" t="s">
        <v>883</v>
      </c>
      <c r="L5" s="144"/>
      <c r="M5" s="144"/>
      <c r="N5" s="146" t="s">
        <v>57</v>
      </c>
      <c r="O5" s="144"/>
      <c r="P5" s="145"/>
    </row>
    <row r="6" spans="1:16" ht="13.5" thickBot="1" x14ac:dyDescent="0.25">
      <c r="A6" s="153"/>
      <c r="B6" s="20" t="s">
        <v>884</v>
      </c>
      <c r="C6" s="21" t="s">
        <v>885</v>
      </c>
      <c r="D6" s="22" t="s">
        <v>886</v>
      </c>
      <c r="E6" s="20" t="s">
        <v>884</v>
      </c>
      <c r="F6" s="21" t="s">
        <v>885</v>
      </c>
      <c r="G6" s="22" t="s">
        <v>886</v>
      </c>
      <c r="H6" s="20" t="s">
        <v>884</v>
      </c>
      <c r="I6" s="21" t="s">
        <v>885</v>
      </c>
      <c r="J6" s="22" t="s">
        <v>886</v>
      </c>
      <c r="K6" s="23" t="s">
        <v>884</v>
      </c>
      <c r="L6" s="24" t="s">
        <v>885</v>
      </c>
      <c r="M6" s="25" t="s">
        <v>886</v>
      </c>
      <c r="N6" s="23" t="s">
        <v>884</v>
      </c>
      <c r="O6" s="24" t="s">
        <v>885</v>
      </c>
      <c r="P6" s="26" t="s">
        <v>886</v>
      </c>
    </row>
    <row r="7" spans="1:16" ht="13.5" thickBot="1" x14ac:dyDescent="0.25">
      <c r="A7" s="51" t="s">
        <v>46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887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888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889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890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47" t="s">
        <v>891</v>
      </c>
      <c r="B14" s="149" t="s">
        <v>892</v>
      </c>
      <c r="C14" s="150"/>
      <c r="D14" s="151"/>
    </row>
    <row r="15" spans="1:16" x14ac:dyDescent="0.2">
      <c r="A15" s="148"/>
      <c r="B15" s="42" t="s">
        <v>884</v>
      </c>
      <c r="C15" s="43" t="s">
        <v>885</v>
      </c>
      <c r="D15" s="44" t="s">
        <v>886</v>
      </c>
    </row>
    <row r="16" spans="1:16" s="18" customFormat="1" ht="15.75" customHeight="1" x14ac:dyDescent="0.25">
      <c r="A16" s="46" t="s">
        <v>49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51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53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55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57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893</v>
      </c>
    </row>
    <row r="3" spans="2:3" x14ac:dyDescent="0.25">
      <c r="B3" t="s">
        <v>13</v>
      </c>
      <c r="C3" t="s">
        <v>894</v>
      </c>
    </row>
    <row r="4" spans="2:3" x14ac:dyDescent="0.25">
      <c r="B4" t="s">
        <v>12</v>
      </c>
      <c r="C4" t="s">
        <v>895</v>
      </c>
    </row>
    <row r="5" spans="2:3" x14ac:dyDescent="0.25">
      <c r="B5" t="s">
        <v>14</v>
      </c>
      <c r="C5" t="s">
        <v>896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ABC INS</vt:lpstr>
      <vt:lpstr>SESMT</vt:lpstr>
      <vt:lpstr>BDI </vt:lpstr>
      <vt:lpstr>Orçamento Sintético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2024-01-24T18:45:24Z</dcterms:modified>
  <cp:category/>
  <cp:contentStatus/>
</cp:coreProperties>
</file>